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0\alrit共有\Scan\PDF_水野\薬賠_依頼書等\"/>
    </mc:Choice>
  </mc:AlternateContent>
  <xr:revisionPtr revIDLastSave="0" documentId="13_ncr:1_{D29F067A-EB20-4181-8F81-B09114899E84}" xr6:coauthVersionLast="47" xr6:coauthVersionMax="47" xr10:uidLastSave="{00000000-0000-0000-0000-000000000000}"/>
  <workbookProtection workbookAlgorithmName="SHA-512" workbookHashValue="8/3kbVxXaLZmNTv4lS4vyUVhhgNtUsroA5LMMa5MaxtM4zIVvbK0T7LNP+zJ1MYMgcLFSsUpNnSQ0p7SDPWUWQ==" workbookSaltValue="9BJkkU4ErYaaPT9DvW/Psg==" workbookSpinCount="100000" lockStructure="1"/>
  <bookViews>
    <workbookView xWindow="-108" yWindow="-108" windowWidth="23256" windowHeight="12456" xr2:uid="{F57268F9-960F-49C2-8F05-78EE19658BA1}"/>
  </bookViews>
  <sheets>
    <sheet name="依頼書" sheetId="1" r:id="rId1"/>
    <sheet name="明細書" sheetId="2" r:id="rId2"/>
    <sheet name="異動保険料_店舗" sheetId="3" state="hidden" r:id="rId3"/>
    <sheet name="異動保険料_薬剤師" sheetId="5" state="hidden" r:id="rId4"/>
    <sheet name="翌年度への変更手順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D3" i="2"/>
  <c r="B22" i="1"/>
  <c r="B21" i="1"/>
  <c r="B20" i="1"/>
  <c r="A20" i="1"/>
  <c r="B23" i="1"/>
  <c r="A10" i="1"/>
  <c r="G3" i="2"/>
  <c r="F3" i="2"/>
  <c r="C3" i="2"/>
  <c r="I12" i="2" l="1"/>
  <c r="D19" i="1"/>
  <c r="J1" i="2"/>
  <c r="I14" i="2"/>
  <c r="I5" i="2"/>
  <c r="J5" i="2" s="1"/>
  <c r="X5" i="2" s="1"/>
  <c r="O5" i="2"/>
  <c r="AA5" i="2" s="1"/>
  <c r="I6" i="2"/>
  <c r="J6" i="2" s="1"/>
  <c r="O6" i="2"/>
  <c r="AA6" i="2" s="1"/>
  <c r="I7" i="2"/>
  <c r="J7" i="2" s="1"/>
  <c r="W7" i="2" s="1"/>
  <c r="O7" i="2"/>
  <c r="AA7" i="2" s="1"/>
  <c r="I8" i="2"/>
  <c r="J8" i="2" s="1"/>
  <c r="W8" i="2" s="1"/>
  <c r="O8" i="2"/>
  <c r="AA8" i="2" s="1"/>
  <c r="I9" i="2"/>
  <c r="J9" i="2" s="1"/>
  <c r="X9" i="2" s="1"/>
  <c r="O9" i="2"/>
  <c r="AA9" i="2" s="1"/>
  <c r="I10" i="2"/>
  <c r="J10" i="2" s="1"/>
  <c r="W10" i="2" s="1"/>
  <c r="O10" i="2"/>
  <c r="AA10" i="2" s="1"/>
  <c r="I11" i="2"/>
  <c r="J11" i="2" s="1"/>
  <c r="Y11" i="2" s="1"/>
  <c r="O11" i="2"/>
  <c r="AA11" i="2" s="1"/>
  <c r="O12" i="2"/>
  <c r="AA12" i="2" s="1"/>
  <c r="I13" i="2"/>
  <c r="O13" i="2"/>
  <c r="AA13" i="2" s="1"/>
  <c r="I15" i="2"/>
  <c r="O15" i="2"/>
  <c r="AA15" i="2" s="1"/>
  <c r="I16" i="2"/>
  <c r="O16" i="2"/>
  <c r="AA16" i="2" s="1"/>
  <c r="I64" i="2"/>
  <c r="J64" i="2" s="1"/>
  <c r="K64" i="2" s="1"/>
  <c r="O64" i="2"/>
  <c r="P64" i="2" s="1"/>
  <c r="S64" i="2"/>
  <c r="U64" i="2"/>
  <c r="AA64" i="2"/>
  <c r="AC64" i="2"/>
  <c r="AE64" i="2"/>
  <c r="I65" i="2"/>
  <c r="J65" i="2" s="1"/>
  <c r="L65" i="2" s="1"/>
  <c r="O65" i="2"/>
  <c r="U65" i="2"/>
  <c r="Y65" i="2"/>
  <c r="I66" i="2"/>
  <c r="O66" i="2"/>
  <c r="P66" i="2" s="1"/>
  <c r="I67" i="2"/>
  <c r="O67" i="2"/>
  <c r="P67" i="2" s="1"/>
  <c r="Q67" i="2"/>
  <c r="AA67" i="2"/>
  <c r="AB67" i="2"/>
  <c r="I68" i="2"/>
  <c r="O68" i="2"/>
  <c r="I69" i="2"/>
  <c r="J69" i="2" s="1"/>
  <c r="K69" i="2" s="1"/>
  <c r="O69" i="2"/>
  <c r="AA69" i="2" s="1"/>
  <c r="P69" i="2"/>
  <c r="Q69" i="2"/>
  <c r="T69" i="2"/>
  <c r="U69" i="2"/>
  <c r="W69" i="2"/>
  <c r="I70" i="2"/>
  <c r="O70" i="2"/>
  <c r="I71" i="2"/>
  <c r="J71" i="2" s="1"/>
  <c r="K71" i="2"/>
  <c r="L71" i="2"/>
  <c r="O71" i="2"/>
  <c r="P71" i="2" s="1"/>
  <c r="AF71" i="2" s="1"/>
  <c r="U71" i="2"/>
  <c r="I72" i="2"/>
  <c r="O72" i="2"/>
  <c r="I73" i="2"/>
  <c r="J73" i="2" s="1"/>
  <c r="K73" i="2" s="1"/>
  <c r="O73" i="2"/>
  <c r="W73" i="2"/>
  <c r="I74" i="2"/>
  <c r="O74" i="2"/>
  <c r="I75" i="2"/>
  <c r="J75" i="2" s="1"/>
  <c r="O75" i="2"/>
  <c r="AA75" i="2" s="1"/>
  <c r="I76" i="2"/>
  <c r="O76" i="2"/>
  <c r="I77" i="2"/>
  <c r="J77" i="2" s="1"/>
  <c r="O77" i="2"/>
  <c r="AA77" i="2" s="1"/>
  <c r="P77" i="2"/>
  <c r="I78" i="2"/>
  <c r="O78" i="2"/>
  <c r="I79" i="2"/>
  <c r="J79" i="2" s="1"/>
  <c r="K79" i="2" s="1"/>
  <c r="O79" i="2"/>
  <c r="I80" i="2"/>
  <c r="O80" i="2"/>
  <c r="I81" i="2"/>
  <c r="J81" i="2" s="1"/>
  <c r="L81" i="2" s="1"/>
  <c r="K81" i="2"/>
  <c r="O81" i="2"/>
  <c r="U81" i="2"/>
  <c r="W81" i="2"/>
  <c r="Y81" i="2"/>
  <c r="Z81" i="2"/>
  <c r="I82" i="2"/>
  <c r="O82" i="2"/>
  <c r="AA82" i="2" s="1"/>
  <c r="I83" i="2"/>
  <c r="U83" i="2" s="1"/>
  <c r="O83" i="2"/>
  <c r="P83" i="2" s="1"/>
  <c r="AF83" i="2" s="1"/>
  <c r="I84" i="2"/>
  <c r="J84" i="2" s="1"/>
  <c r="O84" i="2"/>
  <c r="I85" i="2"/>
  <c r="J85" i="2" s="1"/>
  <c r="K85" i="2" s="1"/>
  <c r="O85" i="2"/>
  <c r="P85" i="2"/>
  <c r="Q85" i="2"/>
  <c r="R85" i="2"/>
  <c r="AA85" i="2"/>
  <c r="I86" i="2"/>
  <c r="J86" i="2"/>
  <c r="K86" i="2"/>
  <c r="O86" i="2"/>
  <c r="U86" i="2"/>
  <c r="I87" i="2"/>
  <c r="O87" i="2"/>
  <c r="P87" i="2" s="1"/>
  <c r="AA87" i="2"/>
  <c r="I88" i="2"/>
  <c r="J88" i="2"/>
  <c r="O88" i="2"/>
  <c r="P88" i="2" s="1"/>
  <c r="R88" i="2"/>
  <c r="U88" i="2"/>
  <c r="W88" i="2"/>
  <c r="AA88" i="2"/>
  <c r="I89" i="2"/>
  <c r="J89" i="2" s="1"/>
  <c r="K89" i="2"/>
  <c r="L89" i="2"/>
  <c r="M89" i="2"/>
  <c r="O89" i="2"/>
  <c r="AA89" i="2" s="1"/>
  <c r="U89" i="2"/>
  <c r="W89" i="2"/>
  <c r="Y89" i="2"/>
  <c r="I90" i="2"/>
  <c r="U90" i="2" s="1"/>
  <c r="J90" i="2"/>
  <c r="K90" i="2" s="1"/>
  <c r="O90" i="2"/>
  <c r="AA90" i="2" s="1"/>
  <c r="I91" i="2"/>
  <c r="U91" i="2" s="1"/>
  <c r="J91" i="2"/>
  <c r="K91" i="2" s="1"/>
  <c r="O91" i="2"/>
  <c r="P91" i="2" s="1"/>
  <c r="AF91" i="2" s="1"/>
  <c r="W91" i="2"/>
  <c r="AA91" i="2"/>
  <c r="I92" i="2"/>
  <c r="O92" i="2"/>
  <c r="I93" i="2"/>
  <c r="O93" i="2"/>
  <c r="I94" i="2"/>
  <c r="J94" i="2"/>
  <c r="O94" i="2"/>
  <c r="AA94" i="2" s="1"/>
  <c r="P94" i="2"/>
  <c r="T94" i="2"/>
  <c r="U94" i="2"/>
  <c r="I95" i="2"/>
  <c r="U95" i="2" s="1"/>
  <c r="O95" i="2"/>
  <c r="P95" i="2"/>
  <c r="AA95" i="2"/>
  <c r="AB95" i="2"/>
  <c r="I96" i="2"/>
  <c r="O96" i="2"/>
  <c r="P96" i="2" s="1"/>
  <c r="Q96" i="2" s="1"/>
  <c r="AA96" i="2"/>
  <c r="I97" i="2"/>
  <c r="J97" i="2" s="1"/>
  <c r="K97" i="2" s="1"/>
  <c r="O97" i="2"/>
  <c r="AA97" i="2" s="1"/>
  <c r="P97" i="2"/>
  <c r="T97" i="2" s="1"/>
  <c r="I98" i="2"/>
  <c r="J98" i="2" s="1"/>
  <c r="L98" i="2"/>
  <c r="O98" i="2"/>
  <c r="AA98" i="2" s="1"/>
  <c r="P98" i="2"/>
  <c r="U98" i="2"/>
  <c r="X98" i="2"/>
  <c r="Z98" i="2"/>
  <c r="I99" i="2"/>
  <c r="U99" i="2" s="1"/>
  <c r="J99" i="2"/>
  <c r="O99" i="2"/>
  <c r="P99" i="2"/>
  <c r="Y99" i="2"/>
  <c r="AA99" i="2"/>
  <c r="I100" i="2"/>
  <c r="J100" i="2"/>
  <c r="O100" i="2"/>
  <c r="P100" i="2" s="1"/>
  <c r="U100" i="2"/>
  <c r="I101" i="2"/>
  <c r="J101" i="2" s="1"/>
  <c r="W101" i="2" s="1"/>
  <c r="M101" i="2"/>
  <c r="O101" i="2"/>
  <c r="I102" i="2"/>
  <c r="U102" i="2" s="1"/>
  <c r="J102" i="2"/>
  <c r="K102" i="2" s="1"/>
  <c r="O102" i="2"/>
  <c r="P102" i="2" s="1"/>
  <c r="T102" i="2"/>
  <c r="AA102" i="2"/>
  <c r="I103" i="2"/>
  <c r="O103" i="2"/>
  <c r="P103" i="2" s="1"/>
  <c r="I104" i="2"/>
  <c r="O104" i="2"/>
  <c r="P104" i="2" s="1"/>
  <c r="S104" i="2" s="1"/>
  <c r="AB104" i="2"/>
  <c r="I105" i="2"/>
  <c r="O105" i="2"/>
  <c r="P105" i="2" s="1"/>
  <c r="AA105" i="2"/>
  <c r="I106" i="2"/>
  <c r="O106" i="2"/>
  <c r="P106" i="2" s="1"/>
  <c r="S106" i="2" s="1"/>
  <c r="AA106" i="2"/>
  <c r="AB106" i="2"/>
  <c r="AC106" i="2"/>
  <c r="I107" i="2"/>
  <c r="J107" i="2" s="1"/>
  <c r="K107" i="2"/>
  <c r="L107" i="2"/>
  <c r="M107" i="2"/>
  <c r="O107" i="2"/>
  <c r="U107" i="2"/>
  <c r="Y107" i="2"/>
  <c r="I108" i="2"/>
  <c r="O108" i="2"/>
  <c r="P108" i="2" s="1"/>
  <c r="I109" i="2"/>
  <c r="J109" i="2" s="1"/>
  <c r="L109" i="2"/>
  <c r="O109" i="2"/>
  <c r="U109" i="2"/>
  <c r="I110" i="2"/>
  <c r="O110" i="2"/>
  <c r="P110" i="2" s="1"/>
  <c r="Q110" i="2" s="1"/>
  <c r="T110" i="2"/>
  <c r="AA110" i="2"/>
  <c r="AB110" i="2"/>
  <c r="I111" i="2"/>
  <c r="J111" i="2" s="1"/>
  <c r="K111" i="2" s="1"/>
  <c r="O111" i="2"/>
  <c r="P111" i="2" s="1"/>
  <c r="U111" i="2"/>
  <c r="I112" i="2"/>
  <c r="J112" i="2" s="1"/>
  <c r="O112" i="2"/>
  <c r="P112" i="2" s="1"/>
  <c r="AF112" i="2" s="1"/>
  <c r="I113" i="2"/>
  <c r="J113" i="2" s="1"/>
  <c r="Y113" i="2" s="1"/>
  <c r="K113" i="2"/>
  <c r="L113" i="2"/>
  <c r="M113" i="2"/>
  <c r="O113" i="2"/>
  <c r="P113" i="2"/>
  <c r="AC113" i="2" s="1"/>
  <c r="U113" i="2"/>
  <c r="W113" i="2"/>
  <c r="X113" i="2"/>
  <c r="AA113" i="2"/>
  <c r="I114" i="2"/>
  <c r="J114" i="2" s="1"/>
  <c r="K114" i="2" s="1"/>
  <c r="O114" i="2"/>
  <c r="P114" i="2" s="1"/>
  <c r="AF114" i="2" s="1"/>
  <c r="I115" i="2"/>
  <c r="J115" i="2" s="1"/>
  <c r="O115" i="2"/>
  <c r="P115" i="2"/>
  <c r="U115" i="2"/>
  <c r="AA115" i="2"/>
  <c r="I116" i="2"/>
  <c r="J116" i="2" s="1"/>
  <c r="K116" i="2" s="1"/>
  <c r="O116" i="2"/>
  <c r="P116" i="2" s="1"/>
  <c r="AF116" i="2" s="1"/>
  <c r="Y116" i="2"/>
  <c r="I117" i="2"/>
  <c r="J117" i="2" s="1"/>
  <c r="K117" i="2"/>
  <c r="O117" i="2"/>
  <c r="P117" i="2"/>
  <c r="Q117" i="2"/>
  <c r="S117" i="2"/>
  <c r="X117" i="2"/>
  <c r="AA117" i="2"/>
  <c r="I118" i="2"/>
  <c r="J118" i="2" s="1"/>
  <c r="K118" i="2" s="1"/>
  <c r="O118" i="2"/>
  <c r="P118" i="2" s="1"/>
  <c r="AF118" i="2" s="1"/>
  <c r="I119" i="2"/>
  <c r="O119" i="2"/>
  <c r="P119" i="2"/>
  <c r="Q119" i="2"/>
  <c r="AA119" i="2"/>
  <c r="I120" i="2"/>
  <c r="J120" i="2" s="1"/>
  <c r="K120" i="2" s="1"/>
  <c r="O120" i="2"/>
  <c r="P120" i="2" s="1"/>
  <c r="AF120" i="2" s="1"/>
  <c r="I121" i="2"/>
  <c r="J121" i="2" s="1"/>
  <c r="Y121" i="2" s="1"/>
  <c r="K121" i="2"/>
  <c r="L121" i="2"/>
  <c r="M121" i="2"/>
  <c r="O121" i="2"/>
  <c r="P121" i="2"/>
  <c r="Q121" i="2" s="1"/>
  <c r="U121" i="2"/>
  <c r="W121" i="2"/>
  <c r="X121" i="2"/>
  <c r="AA121" i="2"/>
  <c r="AC121" i="2"/>
  <c r="I122" i="2"/>
  <c r="J122" i="2" s="1"/>
  <c r="K122" i="2" s="1"/>
  <c r="O122" i="2"/>
  <c r="P122" i="2" s="1"/>
  <c r="AF122" i="2" s="1"/>
  <c r="I123" i="2"/>
  <c r="J123" i="2" s="1"/>
  <c r="K123" i="2"/>
  <c r="L123" i="2"/>
  <c r="M123" i="2"/>
  <c r="O123" i="2"/>
  <c r="P123" i="2"/>
  <c r="W123" i="2"/>
  <c r="X123" i="2"/>
  <c r="Y123" i="2"/>
  <c r="AA123" i="2"/>
  <c r="I124" i="2"/>
  <c r="J124" i="2" s="1"/>
  <c r="O124" i="2"/>
  <c r="P124" i="2" s="1"/>
  <c r="AF124" i="2" s="1"/>
  <c r="I125" i="2"/>
  <c r="J125" i="2" s="1"/>
  <c r="Y125" i="2" s="1"/>
  <c r="K125" i="2"/>
  <c r="L125" i="2"/>
  <c r="M125" i="2"/>
  <c r="O125" i="2"/>
  <c r="P125" i="2"/>
  <c r="AB125" i="2" s="1"/>
  <c r="Q125" i="2"/>
  <c r="U125" i="2"/>
  <c r="W125" i="2"/>
  <c r="X125" i="2"/>
  <c r="AA125" i="2"/>
  <c r="I126" i="2"/>
  <c r="J126" i="2" s="1"/>
  <c r="K126" i="2" s="1"/>
  <c r="O126" i="2"/>
  <c r="P126" i="2" s="1"/>
  <c r="I127" i="2"/>
  <c r="J127" i="2" s="1"/>
  <c r="X127" i="2" s="1"/>
  <c r="O127" i="2"/>
  <c r="AA127" i="2" s="1"/>
  <c r="P127" i="2"/>
  <c r="I128" i="2"/>
  <c r="J128" i="2" s="1"/>
  <c r="K128" i="2" s="1"/>
  <c r="O128" i="2"/>
  <c r="Y128" i="2"/>
  <c r="I129" i="2"/>
  <c r="J129" i="2" s="1"/>
  <c r="K129" i="2" s="1"/>
  <c r="O129" i="2"/>
  <c r="P129" i="2"/>
  <c r="U129" i="2"/>
  <c r="W129" i="2"/>
  <c r="X129" i="2"/>
  <c r="AA129" i="2"/>
  <c r="I130" i="2"/>
  <c r="O130" i="2"/>
  <c r="I131" i="2"/>
  <c r="J131" i="2" s="1"/>
  <c r="K131" i="2"/>
  <c r="L131" i="2"/>
  <c r="M131" i="2"/>
  <c r="O131" i="2"/>
  <c r="P131" i="2" s="1"/>
  <c r="U131" i="2"/>
  <c r="W131" i="2"/>
  <c r="X131" i="2"/>
  <c r="Y131" i="2"/>
  <c r="I132" i="2"/>
  <c r="O132" i="2"/>
  <c r="I133" i="2"/>
  <c r="J133" i="2" s="1"/>
  <c r="L133" i="2"/>
  <c r="M133" i="2"/>
  <c r="O133" i="2"/>
  <c r="AA133" i="2" s="1"/>
  <c r="P133" i="2"/>
  <c r="Q133" i="2" s="1"/>
  <c r="U133" i="2"/>
  <c r="I134" i="2"/>
  <c r="O134" i="2"/>
  <c r="I135" i="2"/>
  <c r="J135" i="2" s="1"/>
  <c r="K135" i="2" s="1"/>
  <c r="O135" i="2"/>
  <c r="AA135" i="2" s="1"/>
  <c r="P135" i="2"/>
  <c r="Q135" i="2"/>
  <c r="U135" i="2"/>
  <c r="W135" i="2"/>
  <c r="X135" i="2"/>
  <c r="Y135" i="2"/>
  <c r="AB135" i="2"/>
  <c r="I136" i="2"/>
  <c r="O136" i="2"/>
  <c r="I137" i="2"/>
  <c r="J137" i="2" s="1"/>
  <c r="Y137" i="2" s="1"/>
  <c r="K137" i="2"/>
  <c r="L137" i="2"/>
  <c r="M137" i="2"/>
  <c r="O137" i="2"/>
  <c r="P137" i="2"/>
  <c r="Q137" i="2" s="1"/>
  <c r="X137" i="2"/>
  <c r="AA137" i="2"/>
  <c r="AB137" i="2"/>
  <c r="I138" i="2"/>
  <c r="O138" i="2"/>
  <c r="I139" i="2"/>
  <c r="J139" i="2" s="1"/>
  <c r="K139" i="2"/>
  <c r="L139" i="2"/>
  <c r="M139" i="2"/>
  <c r="O139" i="2"/>
  <c r="AA139" i="2" s="1"/>
  <c r="U139" i="2"/>
  <c r="W139" i="2"/>
  <c r="X139" i="2"/>
  <c r="Y139" i="2"/>
  <c r="I140" i="2"/>
  <c r="O140" i="2"/>
  <c r="I141" i="2"/>
  <c r="J141" i="2" s="1"/>
  <c r="Y141" i="2" s="1"/>
  <c r="K141" i="2"/>
  <c r="L141" i="2"/>
  <c r="M141" i="2"/>
  <c r="O141" i="2"/>
  <c r="P141" i="2"/>
  <c r="AF141" i="2" s="1"/>
  <c r="Q141" i="2"/>
  <c r="U141" i="2"/>
  <c r="W141" i="2"/>
  <c r="X141" i="2"/>
  <c r="AA141" i="2"/>
  <c r="I142" i="2"/>
  <c r="O142" i="2"/>
  <c r="I143" i="2"/>
  <c r="U143" i="2" s="1"/>
  <c r="J143" i="2"/>
  <c r="O143" i="2"/>
  <c r="AA143" i="2" s="1"/>
  <c r="P143" i="2"/>
  <c r="AB143" i="2"/>
  <c r="I144" i="2"/>
  <c r="O144" i="2"/>
  <c r="I145" i="2"/>
  <c r="J145" i="2" s="1"/>
  <c r="M145" i="2"/>
  <c r="O145" i="2"/>
  <c r="U145" i="2"/>
  <c r="I146" i="2"/>
  <c r="J146" i="2" s="1"/>
  <c r="K146" i="2"/>
  <c r="L146" i="2"/>
  <c r="O146" i="2"/>
  <c r="P146" i="2" s="1"/>
  <c r="U146" i="2"/>
  <c r="Y146" i="2"/>
  <c r="Z146" i="2"/>
  <c r="AA146" i="2"/>
  <c r="AC146" i="2"/>
  <c r="I147" i="2"/>
  <c r="J147" i="2" s="1"/>
  <c r="K147" i="2" s="1"/>
  <c r="O147" i="2"/>
  <c r="U147" i="2"/>
  <c r="I148" i="2"/>
  <c r="U148" i="2" s="1"/>
  <c r="O148" i="2"/>
  <c r="P148" i="2" s="1"/>
  <c r="AF148" i="2" s="1"/>
  <c r="R148" i="2"/>
  <c r="S148" i="2"/>
  <c r="AA148" i="2"/>
  <c r="AB148" i="2"/>
  <c r="I149" i="2"/>
  <c r="J149" i="2" s="1"/>
  <c r="L149" i="2" s="1"/>
  <c r="O149" i="2"/>
  <c r="P149" i="2" s="1"/>
  <c r="AF149" i="2" s="1"/>
  <c r="U149" i="2"/>
  <c r="W149" i="2"/>
  <c r="X149" i="2"/>
  <c r="Z149" i="2"/>
  <c r="AA149" i="2"/>
  <c r="AE149" i="2"/>
  <c r="I150" i="2"/>
  <c r="J150" i="2" s="1"/>
  <c r="L150" i="2"/>
  <c r="O150" i="2"/>
  <c r="AA150" i="2" s="1"/>
  <c r="P150" i="2"/>
  <c r="AF150" i="2" s="1"/>
  <c r="Q150" i="2"/>
  <c r="R150" i="2"/>
  <c r="U150" i="2"/>
  <c r="I151" i="2"/>
  <c r="U151" i="2" s="1"/>
  <c r="O151" i="2"/>
  <c r="AA151" i="2" s="1"/>
  <c r="I152" i="2"/>
  <c r="U152" i="2" s="1"/>
  <c r="J152" i="2"/>
  <c r="O152" i="2"/>
  <c r="P152" i="2" s="1"/>
  <c r="I153" i="2"/>
  <c r="J153" i="2" s="1"/>
  <c r="O153" i="2"/>
  <c r="P153" i="2" s="1"/>
  <c r="U153" i="2"/>
  <c r="I154" i="2"/>
  <c r="J154" i="2" s="1"/>
  <c r="K154" i="2" s="1"/>
  <c r="O154" i="2"/>
  <c r="P154" i="2"/>
  <c r="AF154" i="2" s="1"/>
  <c r="R154" i="2"/>
  <c r="T154" i="2"/>
  <c r="Z154" i="2"/>
  <c r="AA154" i="2"/>
  <c r="AE154" i="2"/>
  <c r="I155" i="2"/>
  <c r="J155" i="2"/>
  <c r="Z155" i="2" s="1"/>
  <c r="K155" i="2"/>
  <c r="L155" i="2"/>
  <c r="O155" i="2"/>
  <c r="AA155" i="2" s="1"/>
  <c r="U155" i="2"/>
  <c r="X155" i="2"/>
  <c r="Y155" i="2"/>
  <c r="I156" i="2"/>
  <c r="U156" i="2" s="1"/>
  <c r="O156" i="2"/>
  <c r="P156" i="2" s="1"/>
  <c r="AF156" i="2" s="1"/>
  <c r="AA156" i="2"/>
  <c r="I157" i="2"/>
  <c r="J157" i="2" s="1"/>
  <c r="O157" i="2"/>
  <c r="U157" i="2"/>
  <c r="I158" i="2"/>
  <c r="J158" i="2" s="1"/>
  <c r="O158" i="2"/>
  <c r="P158" i="2" s="1"/>
  <c r="Q158" i="2"/>
  <c r="R158" i="2"/>
  <c r="T158" i="2"/>
  <c r="AA158" i="2"/>
  <c r="AC158" i="2"/>
  <c r="I159" i="2"/>
  <c r="J159" i="2" s="1"/>
  <c r="X159" i="2" s="1"/>
  <c r="O159" i="2"/>
  <c r="AA159" i="2" s="1"/>
  <c r="P159" i="2"/>
  <c r="Q159" i="2" s="1"/>
  <c r="U159" i="2"/>
  <c r="AB159" i="2"/>
  <c r="I160" i="2"/>
  <c r="U160" i="2" s="1"/>
  <c r="J160" i="2"/>
  <c r="O160" i="2"/>
  <c r="P160" i="2"/>
  <c r="S160" i="2"/>
  <c r="W160" i="2"/>
  <c r="X160" i="2"/>
  <c r="Y160" i="2"/>
  <c r="AA160" i="2"/>
  <c r="I161" i="2"/>
  <c r="J161" i="2"/>
  <c r="W161" i="2" s="1"/>
  <c r="M161" i="2"/>
  <c r="O161" i="2"/>
  <c r="P161" i="2" s="1"/>
  <c r="U161" i="2"/>
  <c r="I162" i="2"/>
  <c r="J162" i="2" s="1"/>
  <c r="L162" i="2" s="1"/>
  <c r="K162" i="2"/>
  <c r="O162" i="2"/>
  <c r="AA162" i="2" s="1"/>
  <c r="P162" i="2"/>
  <c r="U162" i="2"/>
  <c r="Y162" i="2"/>
  <c r="Z162" i="2"/>
  <c r="I163" i="2"/>
  <c r="J163" i="2" s="1"/>
  <c r="O163" i="2"/>
  <c r="P163" i="2" s="1"/>
  <c r="AF163" i="2" s="1"/>
  <c r="U163" i="2"/>
  <c r="I164" i="2"/>
  <c r="U164" i="2" s="1"/>
  <c r="J164" i="2"/>
  <c r="K164" i="2" s="1"/>
  <c r="O164" i="2"/>
  <c r="AA164" i="2" s="1"/>
  <c r="I165" i="2"/>
  <c r="J165" i="2" s="1"/>
  <c r="M165" i="2"/>
  <c r="N165" i="2"/>
  <c r="O165" i="2"/>
  <c r="AA165" i="2" s="1"/>
  <c r="P165" i="2"/>
  <c r="R165" i="2"/>
  <c r="U165" i="2"/>
  <c r="V165" i="2"/>
  <c r="Z165" i="2"/>
  <c r="I166" i="2"/>
  <c r="U166" i="2" s="1"/>
  <c r="J166" i="2"/>
  <c r="O166" i="2"/>
  <c r="P166" i="2" s="1"/>
  <c r="AF166" i="2" s="1"/>
  <c r="I167" i="2"/>
  <c r="U167" i="2" s="1"/>
  <c r="J167" i="2"/>
  <c r="Y167" i="2" s="1"/>
  <c r="O167" i="2"/>
  <c r="P167" i="2" s="1"/>
  <c r="AA167" i="2"/>
  <c r="AB167" i="2"/>
  <c r="AD167" i="2"/>
  <c r="I168" i="2"/>
  <c r="J168" i="2" s="1"/>
  <c r="O168" i="2"/>
  <c r="AA168" i="2" s="1"/>
  <c r="U168" i="2"/>
  <c r="W168" i="2"/>
  <c r="X168" i="2"/>
  <c r="I169" i="2"/>
  <c r="J169" i="2"/>
  <c r="L169" i="2" s="1"/>
  <c r="N169" i="2"/>
  <c r="O169" i="2"/>
  <c r="AA169" i="2" s="1"/>
  <c r="P169" i="2"/>
  <c r="U169" i="2"/>
  <c r="W169" i="2"/>
  <c r="Z169" i="2"/>
  <c r="I170" i="2"/>
  <c r="U170" i="2" s="1"/>
  <c r="J170" i="2"/>
  <c r="Y170" i="2" s="1"/>
  <c r="O170" i="2"/>
  <c r="P170" i="2" s="1"/>
  <c r="AF170" i="2" s="1"/>
  <c r="I171" i="2"/>
  <c r="O171" i="2"/>
  <c r="P171" i="2" s="1"/>
  <c r="R171" i="2" s="1"/>
  <c r="S171" i="2"/>
  <c r="AA171" i="2"/>
  <c r="AB171" i="2"/>
  <c r="I172" i="2"/>
  <c r="J172" i="2" s="1"/>
  <c r="K172" i="2"/>
  <c r="N172" i="2"/>
  <c r="O172" i="2"/>
  <c r="AA172" i="2" s="1"/>
  <c r="U172" i="2"/>
  <c r="W172" i="2"/>
  <c r="I173" i="2"/>
  <c r="J173" i="2" s="1"/>
  <c r="O173" i="2"/>
  <c r="AA173" i="2" s="1"/>
  <c r="P173" i="2"/>
  <c r="U173" i="2"/>
  <c r="I174" i="2"/>
  <c r="O174" i="2"/>
  <c r="AA174" i="2" s="1"/>
  <c r="P174" i="2"/>
  <c r="I175" i="2"/>
  <c r="J175" i="2" s="1"/>
  <c r="O175" i="2"/>
  <c r="AA175" i="2" s="1"/>
  <c r="P175" i="2"/>
  <c r="U175" i="2"/>
  <c r="I176" i="2"/>
  <c r="O176" i="2"/>
  <c r="AA176" i="2" s="1"/>
  <c r="I177" i="2"/>
  <c r="J177" i="2" s="1"/>
  <c r="O177" i="2"/>
  <c r="AA177" i="2" s="1"/>
  <c r="P177" i="2"/>
  <c r="U177" i="2"/>
  <c r="I178" i="2"/>
  <c r="O178" i="2"/>
  <c r="AA178" i="2" s="1"/>
  <c r="P178" i="2"/>
  <c r="I179" i="2"/>
  <c r="J179" i="2" s="1"/>
  <c r="O179" i="2"/>
  <c r="AA179" i="2" s="1"/>
  <c r="P179" i="2"/>
  <c r="U179" i="2"/>
  <c r="I180" i="2"/>
  <c r="O180" i="2"/>
  <c r="AA180" i="2" s="1"/>
  <c r="P180" i="2"/>
  <c r="I181" i="2"/>
  <c r="J181" i="2" s="1"/>
  <c r="O181" i="2"/>
  <c r="AA181" i="2" s="1"/>
  <c r="P181" i="2"/>
  <c r="U181" i="2"/>
  <c r="I182" i="2"/>
  <c r="O182" i="2"/>
  <c r="AA182" i="2" s="1"/>
  <c r="I183" i="2"/>
  <c r="J183" i="2" s="1"/>
  <c r="O183" i="2"/>
  <c r="AA183" i="2" s="1"/>
  <c r="P183" i="2"/>
  <c r="U183" i="2"/>
  <c r="I184" i="2"/>
  <c r="O184" i="2"/>
  <c r="AA184" i="2" s="1"/>
  <c r="I185" i="2"/>
  <c r="J185" i="2" s="1"/>
  <c r="X185" i="2" s="1"/>
  <c r="O185" i="2"/>
  <c r="AA185" i="2" s="1"/>
  <c r="P185" i="2"/>
  <c r="AF185" i="2" s="1"/>
  <c r="U185" i="2"/>
  <c r="I186" i="2"/>
  <c r="O186" i="2"/>
  <c r="I187" i="2"/>
  <c r="J187" i="2" s="1"/>
  <c r="O187" i="2"/>
  <c r="AA187" i="2" s="1"/>
  <c r="U187" i="2"/>
  <c r="X187" i="2"/>
  <c r="I188" i="2"/>
  <c r="O188" i="2"/>
  <c r="AA188" i="2" s="1"/>
  <c r="I189" i="2"/>
  <c r="J189" i="2" s="1"/>
  <c r="X189" i="2" s="1"/>
  <c r="O189" i="2"/>
  <c r="AA189" i="2" s="1"/>
  <c r="I190" i="2"/>
  <c r="J190" i="2" s="1"/>
  <c r="O190" i="2"/>
  <c r="AA190" i="2" s="1"/>
  <c r="U190" i="2"/>
  <c r="I191" i="2"/>
  <c r="O191" i="2"/>
  <c r="I192" i="2"/>
  <c r="O192" i="2"/>
  <c r="AA192" i="2" s="1"/>
  <c r="P192" i="2"/>
  <c r="I193" i="2"/>
  <c r="J193" i="2" s="1"/>
  <c r="M193" i="2"/>
  <c r="O193" i="2"/>
  <c r="AA193" i="2" s="1"/>
  <c r="P193" i="2"/>
  <c r="Q193" i="2"/>
  <c r="U193" i="2"/>
  <c r="I194" i="2"/>
  <c r="J194" i="2" s="1"/>
  <c r="O194" i="2"/>
  <c r="AA194" i="2" s="1"/>
  <c r="P194" i="2"/>
  <c r="AD194" i="2" s="1"/>
  <c r="U194" i="2"/>
  <c r="V194" i="2"/>
  <c r="X194" i="2"/>
  <c r="I195" i="2"/>
  <c r="J195" i="2" s="1"/>
  <c r="M195" i="2" s="1"/>
  <c r="O195" i="2"/>
  <c r="AA195" i="2" s="1"/>
  <c r="P195" i="2"/>
  <c r="Q195" i="2"/>
  <c r="U195" i="2"/>
  <c r="V195" i="2"/>
  <c r="X195" i="2"/>
  <c r="I196" i="2"/>
  <c r="O196" i="2"/>
  <c r="I197" i="2"/>
  <c r="J197" i="2" s="1"/>
  <c r="O197" i="2"/>
  <c r="AA197" i="2" s="1"/>
  <c r="I198" i="2"/>
  <c r="J198" i="2" s="1"/>
  <c r="M198" i="2" s="1"/>
  <c r="O198" i="2"/>
  <c r="AA198" i="2" s="1"/>
  <c r="P198" i="2"/>
  <c r="AF198" i="2" s="1"/>
  <c r="V198" i="2"/>
  <c r="X198" i="2"/>
  <c r="I199" i="2"/>
  <c r="J199" i="2" s="1"/>
  <c r="O199" i="2"/>
  <c r="AA199" i="2" s="1"/>
  <c r="P199" i="2"/>
  <c r="Q199" i="2"/>
  <c r="U199" i="2"/>
  <c r="I200" i="2"/>
  <c r="O200" i="2"/>
  <c r="AA200" i="2" s="1"/>
  <c r="P200" i="2"/>
  <c r="AC200" i="2"/>
  <c r="I201" i="2"/>
  <c r="J201" i="2" s="1"/>
  <c r="M201" i="2" s="1"/>
  <c r="O201" i="2"/>
  <c r="AA201" i="2" s="1"/>
  <c r="P201" i="2"/>
  <c r="X201" i="2"/>
  <c r="I202" i="2"/>
  <c r="J202" i="2" s="1"/>
  <c r="O202" i="2"/>
  <c r="AA202" i="2" s="1"/>
  <c r="V202" i="2"/>
  <c r="X202" i="2"/>
  <c r="I203" i="2"/>
  <c r="J203" i="2" s="1"/>
  <c r="N203" i="2" s="1"/>
  <c r="M203" i="2"/>
  <c r="O203" i="2"/>
  <c r="AA203" i="2" s="1"/>
  <c r="U203" i="2"/>
  <c r="V203" i="2"/>
  <c r="X203" i="2"/>
  <c r="Y203" i="2"/>
  <c r="I204" i="2"/>
  <c r="J204" i="2" s="1"/>
  <c r="M204" i="2"/>
  <c r="N204" i="2"/>
  <c r="O204" i="2"/>
  <c r="AA204" i="2" s="1"/>
  <c r="P204" i="2"/>
  <c r="AF204" i="2" s="1"/>
  <c r="Q204" i="2"/>
  <c r="U204" i="2"/>
  <c r="X204" i="2"/>
  <c r="Y204" i="2"/>
  <c r="I205" i="2"/>
  <c r="J205" i="2" s="1"/>
  <c r="V205" i="2" s="1"/>
  <c r="O205" i="2"/>
  <c r="AA205" i="2" s="1"/>
  <c r="P205" i="2"/>
  <c r="I206" i="2"/>
  <c r="J206" i="2" s="1"/>
  <c r="O206" i="2"/>
  <c r="AA206" i="2" s="1"/>
  <c r="I207" i="2"/>
  <c r="J207" i="2" s="1"/>
  <c r="X207" i="2" s="1"/>
  <c r="M207" i="2"/>
  <c r="N207" i="2"/>
  <c r="O207" i="2"/>
  <c r="U207" i="2"/>
  <c r="V207" i="2"/>
  <c r="I208" i="2"/>
  <c r="J208" i="2" s="1"/>
  <c r="M208" i="2" s="1"/>
  <c r="N208" i="2"/>
  <c r="O208" i="2"/>
  <c r="AA208" i="2" s="1"/>
  <c r="P208" i="2"/>
  <c r="U208" i="2"/>
  <c r="Y208" i="2"/>
  <c r="Z208" i="2"/>
  <c r="I209" i="2"/>
  <c r="J209" i="2" s="1"/>
  <c r="O209" i="2"/>
  <c r="AA209" i="2" s="1"/>
  <c r="P209" i="2"/>
  <c r="Q209" i="2"/>
  <c r="I210" i="2"/>
  <c r="J210" i="2" s="1"/>
  <c r="O210" i="2"/>
  <c r="AA210" i="2" s="1"/>
  <c r="U210" i="2"/>
  <c r="I211" i="2"/>
  <c r="J211" i="2" s="1"/>
  <c r="O211" i="2"/>
  <c r="AA211" i="2" s="1"/>
  <c r="P211" i="2"/>
  <c r="Q211" i="2"/>
  <c r="R211" i="2"/>
  <c r="U211" i="2"/>
  <c r="I212" i="2"/>
  <c r="J212" i="2" s="1"/>
  <c r="O212" i="2"/>
  <c r="AA212" i="2" s="1"/>
  <c r="I213" i="2"/>
  <c r="J213" i="2" s="1"/>
  <c r="O213" i="2"/>
  <c r="AA213" i="2" s="1"/>
  <c r="P213" i="2"/>
  <c r="Q213" i="2"/>
  <c r="I214" i="2"/>
  <c r="J214" i="2" s="1"/>
  <c r="O214" i="2"/>
  <c r="AA214" i="2" s="1"/>
  <c r="U214" i="2"/>
  <c r="I215" i="2"/>
  <c r="J215" i="2" s="1"/>
  <c r="O215" i="2"/>
  <c r="AA215" i="2" s="1"/>
  <c r="P215" i="2"/>
  <c r="Q215" i="2"/>
  <c r="R215" i="2"/>
  <c r="U215" i="2"/>
  <c r="I216" i="2"/>
  <c r="J216" i="2" s="1"/>
  <c r="O216" i="2"/>
  <c r="AA216" i="2" s="1"/>
  <c r="I217" i="2"/>
  <c r="J217" i="2" s="1"/>
  <c r="O217" i="2"/>
  <c r="AA217" i="2" s="1"/>
  <c r="P217" i="2"/>
  <c r="Q217" i="2"/>
  <c r="I218" i="2"/>
  <c r="J218" i="2" s="1"/>
  <c r="O218" i="2"/>
  <c r="AA218" i="2" s="1"/>
  <c r="U218" i="2"/>
  <c r="I219" i="2"/>
  <c r="J219" i="2" s="1"/>
  <c r="O219" i="2"/>
  <c r="AA219" i="2" s="1"/>
  <c r="P219" i="2"/>
  <c r="Q219" i="2"/>
  <c r="R219" i="2"/>
  <c r="U219" i="2"/>
  <c r="I220" i="2"/>
  <c r="J220" i="2" s="1"/>
  <c r="O220" i="2"/>
  <c r="AA220" i="2" s="1"/>
  <c r="I221" i="2"/>
  <c r="J221" i="2" s="1"/>
  <c r="O221" i="2"/>
  <c r="AA221" i="2" s="1"/>
  <c r="P221" i="2"/>
  <c r="Q221" i="2"/>
  <c r="I222" i="2"/>
  <c r="U222" i="2" s="1"/>
  <c r="O222" i="2"/>
  <c r="AA222" i="2" s="1"/>
  <c r="I223" i="2"/>
  <c r="J223" i="2" s="1"/>
  <c r="O223" i="2"/>
  <c r="AA223" i="2" s="1"/>
  <c r="O4" i="2"/>
  <c r="I4" i="2"/>
  <c r="C23" i="5"/>
  <c r="C23" i="3"/>
  <c r="AF208" i="2" l="1"/>
  <c r="AD208" i="2"/>
  <c r="J182" i="2"/>
  <c r="U182" i="2"/>
  <c r="AA147" i="2"/>
  <c r="P147" i="2"/>
  <c r="T108" i="2"/>
  <c r="AF108" i="2"/>
  <c r="Q108" i="2"/>
  <c r="AC108" i="2"/>
  <c r="AE108" i="2"/>
  <c r="Q66" i="2"/>
  <c r="AB66" i="2"/>
  <c r="AF66" i="2"/>
  <c r="AF217" i="2"/>
  <c r="AC217" i="2"/>
  <c r="AD217" i="2"/>
  <c r="AF209" i="2"/>
  <c r="AC209" i="2"/>
  <c r="AD209" i="2"/>
  <c r="AF195" i="2"/>
  <c r="AC195" i="2"/>
  <c r="J184" i="2"/>
  <c r="X184" i="2" s="1"/>
  <c r="U184" i="2"/>
  <c r="Y166" i="2"/>
  <c r="K166" i="2"/>
  <c r="S131" i="2"/>
  <c r="AF131" i="2"/>
  <c r="Q131" i="2"/>
  <c r="Y117" i="2"/>
  <c r="M117" i="2"/>
  <c r="J96" i="2"/>
  <c r="Y96" i="2" s="1"/>
  <c r="U96" i="2"/>
  <c r="J186" i="2"/>
  <c r="U186" i="2"/>
  <c r="Q165" i="2"/>
  <c r="AF165" i="2"/>
  <c r="U117" i="2"/>
  <c r="P109" i="2"/>
  <c r="AA109" i="2"/>
  <c r="J92" i="2"/>
  <c r="M92" i="2" s="1"/>
  <c r="U92" i="2"/>
  <c r="U87" i="2"/>
  <c r="J87" i="2"/>
  <c r="N87" i="2" s="1"/>
  <c r="T77" i="2"/>
  <c r="AF77" i="2"/>
  <c r="AE77" i="2"/>
  <c r="Q77" i="2"/>
  <c r="J222" i="2"/>
  <c r="K222" i="2" s="1"/>
  <c r="P218" i="2"/>
  <c r="P214" i="2"/>
  <c r="P210" i="2"/>
  <c r="T210" i="2" s="1"/>
  <c r="P197" i="2"/>
  <c r="J196" i="2"/>
  <c r="U196" i="2"/>
  <c r="J188" i="2"/>
  <c r="X188" i="2" s="1"/>
  <c r="U188" i="2"/>
  <c r="S183" i="2"/>
  <c r="AF183" i="2"/>
  <c r="P176" i="2"/>
  <c r="R176" i="2" s="1"/>
  <c r="Q167" i="2"/>
  <c r="AF167" i="2"/>
  <c r="R167" i="2"/>
  <c r="S167" i="2"/>
  <c r="AE165" i="2"/>
  <c r="L161" i="2"/>
  <c r="T160" i="2"/>
  <c r="R160" i="2"/>
  <c r="AF160" i="2"/>
  <c r="AB160" i="2"/>
  <c r="AC160" i="2"/>
  <c r="AA152" i="2"/>
  <c r="J151" i="2"/>
  <c r="W151" i="2" s="1"/>
  <c r="AF143" i="2"/>
  <c r="S143" i="2"/>
  <c r="T143" i="2"/>
  <c r="P139" i="2"/>
  <c r="AB131" i="2"/>
  <c r="K115" i="2"/>
  <c r="Y115" i="2"/>
  <c r="L115" i="2"/>
  <c r="M115" i="2"/>
  <c r="S113" i="2"/>
  <c r="K112" i="2"/>
  <c r="Y112" i="2"/>
  <c r="AA83" i="2"/>
  <c r="J191" i="2"/>
  <c r="U191" i="2"/>
  <c r="K127" i="2"/>
  <c r="Y127" i="2"/>
  <c r="L127" i="2"/>
  <c r="M127" i="2"/>
  <c r="R87" i="2"/>
  <c r="AF87" i="2"/>
  <c r="AB87" i="2"/>
  <c r="S87" i="2"/>
  <c r="AF221" i="2"/>
  <c r="AB221" i="2"/>
  <c r="AC221" i="2"/>
  <c r="AA186" i="2"/>
  <c r="P186" i="2"/>
  <c r="AF186" i="2" s="1"/>
  <c r="U144" i="2"/>
  <c r="J144" i="2"/>
  <c r="V144" i="2" s="1"/>
  <c r="S125" i="2"/>
  <c r="AF125" i="2"/>
  <c r="Q105" i="2"/>
  <c r="AF105" i="2"/>
  <c r="P92" i="2"/>
  <c r="T92" i="2" s="1"/>
  <c r="AA92" i="2"/>
  <c r="X86" i="2"/>
  <c r="Y86" i="2"/>
  <c r="Q205" i="2"/>
  <c r="AF205" i="2"/>
  <c r="S174" i="2"/>
  <c r="AF174" i="2"/>
  <c r="U220" i="2"/>
  <c r="U216" i="2"/>
  <c r="Q97" i="2"/>
  <c r="AE97" i="2"/>
  <c r="AF97" i="2"/>
  <c r="L88" i="2"/>
  <c r="M88" i="2"/>
  <c r="P79" i="2"/>
  <c r="AA79" i="2"/>
  <c r="AD221" i="2"/>
  <c r="AF219" i="2"/>
  <c r="AC219" i="2"/>
  <c r="AD219" i="2"/>
  <c r="AF215" i="2"/>
  <c r="AC215" i="2"/>
  <c r="AD215" i="2"/>
  <c r="AF211" i="2"/>
  <c r="AC211" i="2"/>
  <c r="AD211" i="2"/>
  <c r="AC204" i="2"/>
  <c r="J200" i="2"/>
  <c r="L200" i="2" s="1"/>
  <c r="U200" i="2"/>
  <c r="AD198" i="2"/>
  <c r="M197" i="2"/>
  <c r="X197" i="2"/>
  <c r="AF193" i="2"/>
  <c r="AC193" i="2"/>
  <c r="U189" i="2"/>
  <c r="S180" i="2"/>
  <c r="AF180" i="2"/>
  <c r="J176" i="2"/>
  <c r="U176" i="2"/>
  <c r="U171" i="2"/>
  <c r="J171" i="2"/>
  <c r="Y171" i="2" s="1"/>
  <c r="Q169" i="2"/>
  <c r="AF169" i="2"/>
  <c r="AE169" i="2"/>
  <c r="Z161" i="2"/>
  <c r="K160" i="2"/>
  <c r="M160" i="2"/>
  <c r="M152" i="2"/>
  <c r="Y152" i="2"/>
  <c r="AE150" i="2"/>
  <c r="K143" i="2"/>
  <c r="Y143" i="2"/>
  <c r="U127" i="2"/>
  <c r="S123" i="2"/>
  <c r="AB123" i="2"/>
  <c r="AF123" i="2"/>
  <c r="Q123" i="2"/>
  <c r="Q111" i="2"/>
  <c r="AF111" i="2"/>
  <c r="AB111" i="2"/>
  <c r="AB108" i="2"/>
  <c r="L79" i="2"/>
  <c r="P73" i="2"/>
  <c r="AA73" i="2"/>
  <c r="Q194" i="2"/>
  <c r="AF194" i="2"/>
  <c r="S177" i="2"/>
  <c r="AF177" i="2"/>
  <c r="J93" i="2"/>
  <c r="M93" i="2" s="1"/>
  <c r="U93" i="2"/>
  <c r="AF213" i="2"/>
  <c r="AC213" i="2"/>
  <c r="AD213" i="2"/>
  <c r="AF200" i="2"/>
  <c r="Q200" i="2"/>
  <c r="S179" i="2"/>
  <c r="AF179" i="2"/>
  <c r="AF161" i="2"/>
  <c r="Q161" i="2"/>
  <c r="AB161" i="2"/>
  <c r="R161" i="2"/>
  <c r="AC161" i="2"/>
  <c r="S161" i="2"/>
  <c r="AE161" i="2"/>
  <c r="Y159" i="2"/>
  <c r="T126" i="2"/>
  <c r="AF126" i="2"/>
  <c r="W117" i="2"/>
  <c r="Q94" i="2"/>
  <c r="AF94" i="2"/>
  <c r="AB94" i="2"/>
  <c r="AF199" i="2"/>
  <c r="AC199" i="2"/>
  <c r="AD199" i="2"/>
  <c r="S181" i="2"/>
  <c r="AF181" i="2"/>
  <c r="P157" i="2"/>
  <c r="AA157" i="2"/>
  <c r="U223" i="2"/>
  <c r="M199" i="2"/>
  <c r="Y199" i="2"/>
  <c r="N199" i="2"/>
  <c r="AD195" i="2"/>
  <c r="J192" i="2"/>
  <c r="M192" i="2" s="1"/>
  <c r="U192" i="2"/>
  <c r="S178" i="2"/>
  <c r="AF178" i="2"/>
  <c r="J174" i="2"/>
  <c r="L174" i="2" s="1"/>
  <c r="U174" i="2"/>
  <c r="Q171" i="2"/>
  <c r="AF171" i="2"/>
  <c r="AE171" i="2"/>
  <c r="AA161" i="2"/>
  <c r="T159" i="2"/>
  <c r="AF159" i="2"/>
  <c r="AC159" i="2"/>
  <c r="S159" i="2"/>
  <c r="Y147" i="2"/>
  <c r="P145" i="2"/>
  <c r="AA145" i="2"/>
  <c r="W127" i="2"/>
  <c r="J119" i="2"/>
  <c r="U119" i="2"/>
  <c r="J110" i="2"/>
  <c r="L110" i="2" s="1"/>
  <c r="U110" i="2"/>
  <c r="W100" i="2"/>
  <c r="M100" i="2"/>
  <c r="AD201" i="2"/>
  <c r="AF201" i="2"/>
  <c r="U221" i="2"/>
  <c r="U217" i="2"/>
  <c r="U213" i="2"/>
  <c r="U209" i="2"/>
  <c r="Y207" i="2"/>
  <c r="X199" i="2"/>
  <c r="AA191" i="2"/>
  <c r="P191" i="2"/>
  <c r="P189" i="2"/>
  <c r="AF189" i="2" s="1"/>
  <c r="P187" i="2"/>
  <c r="AF187" i="2" s="1"/>
  <c r="P182" i="2"/>
  <c r="AB182" i="2" s="1"/>
  <c r="J178" i="2"/>
  <c r="N178" i="2" s="1"/>
  <c r="U178" i="2"/>
  <c r="S173" i="2"/>
  <c r="AF173" i="2"/>
  <c r="Y172" i="2"/>
  <c r="L172" i="2"/>
  <c r="X172" i="2"/>
  <c r="X170" i="2"/>
  <c r="Y168" i="2"/>
  <c r="K168" i="2"/>
  <c r="L168" i="2"/>
  <c r="N168" i="2"/>
  <c r="Z166" i="2"/>
  <c r="X161" i="2"/>
  <c r="L159" i="2"/>
  <c r="AF158" i="2"/>
  <c r="AE158" i="2"/>
  <c r="AC150" i="2"/>
  <c r="L145" i="2"/>
  <c r="W145" i="2"/>
  <c r="Z145" i="2"/>
  <c r="S127" i="2"/>
  <c r="AF127" i="2"/>
  <c r="Q127" i="2"/>
  <c r="AB127" i="2"/>
  <c r="X115" i="2"/>
  <c r="AA103" i="2"/>
  <c r="Z88" i="2"/>
  <c r="AA86" i="2"/>
  <c r="P86" i="2"/>
  <c r="AF85" i="2"/>
  <c r="AC85" i="2"/>
  <c r="T85" i="2"/>
  <c r="AE85" i="2"/>
  <c r="J67" i="2"/>
  <c r="U67" i="2"/>
  <c r="AA196" i="2"/>
  <c r="P196" i="2"/>
  <c r="Q162" i="2"/>
  <c r="AF162" i="2"/>
  <c r="K124" i="2"/>
  <c r="Y124" i="2"/>
  <c r="M206" i="2"/>
  <c r="V206" i="2"/>
  <c r="AF192" i="2"/>
  <c r="AC192" i="2"/>
  <c r="Q153" i="2"/>
  <c r="AF153" i="2"/>
  <c r="S115" i="2"/>
  <c r="AB115" i="2"/>
  <c r="Q115" i="2"/>
  <c r="AF115" i="2"/>
  <c r="J82" i="2"/>
  <c r="U82" i="2"/>
  <c r="AA207" i="2"/>
  <c r="P207" i="2"/>
  <c r="S207" i="2" s="1"/>
  <c r="U212" i="2"/>
  <c r="AB165" i="2"/>
  <c r="R152" i="2"/>
  <c r="AF152" i="2"/>
  <c r="S152" i="2"/>
  <c r="S133" i="2"/>
  <c r="AF133" i="2"/>
  <c r="AB133" i="2"/>
  <c r="AA131" i="2"/>
  <c r="T113" i="2"/>
  <c r="AB113" i="2"/>
  <c r="AF113" i="2"/>
  <c r="Q113" i="2"/>
  <c r="R95" i="2"/>
  <c r="AF95" i="2"/>
  <c r="K77" i="2"/>
  <c r="W77" i="2"/>
  <c r="R221" i="2"/>
  <c r="P220" i="2"/>
  <c r="R217" i="2"/>
  <c r="P216" i="2"/>
  <c r="R213" i="2"/>
  <c r="P212" i="2"/>
  <c r="T212" i="2" s="1"/>
  <c r="R209" i="2"/>
  <c r="Q208" i="2"/>
  <c r="X206" i="2"/>
  <c r="V199" i="2"/>
  <c r="P184" i="2"/>
  <c r="R184" i="2" s="1"/>
  <c r="J180" i="2"/>
  <c r="U180" i="2"/>
  <c r="S175" i="2"/>
  <c r="AF175" i="2"/>
  <c r="AD171" i="2"/>
  <c r="AE167" i="2"/>
  <c r="X166" i="2"/>
  <c r="AE159" i="2"/>
  <c r="K159" i="2"/>
  <c r="K158" i="2"/>
  <c r="Y158" i="2"/>
  <c r="M158" i="2"/>
  <c r="AA153" i="2"/>
  <c r="AF146" i="2"/>
  <c r="AE146" i="2"/>
  <c r="Q146" i="2"/>
  <c r="T146" i="2"/>
  <c r="P144" i="2"/>
  <c r="AA144" i="2"/>
  <c r="M135" i="2"/>
  <c r="L135" i="2"/>
  <c r="Y129" i="2"/>
  <c r="L129" i="2"/>
  <c r="M129" i="2"/>
  <c r="L117" i="2"/>
  <c r="W115" i="2"/>
  <c r="S108" i="2"/>
  <c r="Q103" i="2"/>
  <c r="AF103" i="2"/>
  <c r="P101" i="2"/>
  <c r="AA101" i="2"/>
  <c r="AE98" i="2"/>
  <c r="AF98" i="2"/>
  <c r="P93" i="2"/>
  <c r="AA93" i="2"/>
  <c r="P89" i="2"/>
  <c r="AD89" i="2" s="1"/>
  <c r="X88" i="2"/>
  <c r="L86" i="2"/>
  <c r="W79" i="2"/>
  <c r="Y79" i="2"/>
  <c r="W137" i="2"/>
  <c r="S129" i="2"/>
  <c r="Q129" i="2"/>
  <c r="AF129" i="2"/>
  <c r="AF69" i="2"/>
  <c r="AE69" i="2"/>
  <c r="J66" i="2"/>
  <c r="U66" i="2"/>
  <c r="P223" i="2"/>
  <c r="P222" i="2"/>
  <c r="AF222" i="2" s="1"/>
  <c r="P203" i="2"/>
  <c r="S203" i="2" s="1"/>
  <c r="P202" i="2"/>
  <c r="R202" i="2" s="1"/>
  <c r="N195" i="2"/>
  <c r="P190" i="2"/>
  <c r="M169" i="2"/>
  <c r="Y165" i="2"/>
  <c r="W165" i="2"/>
  <c r="K150" i="2"/>
  <c r="Z150" i="2"/>
  <c r="M149" i="2"/>
  <c r="J148" i="2"/>
  <c r="M148" i="2" s="1"/>
  <c r="U137" i="2"/>
  <c r="S135" i="2"/>
  <c r="AF135" i="2"/>
  <c r="Y133" i="2"/>
  <c r="K133" i="2"/>
  <c r="X133" i="2"/>
  <c r="S121" i="2"/>
  <c r="Y120" i="2"/>
  <c r="T117" i="2"/>
  <c r="AF117" i="2"/>
  <c r="AB117" i="2"/>
  <c r="K109" i="2"/>
  <c r="W109" i="2"/>
  <c r="M109" i="2"/>
  <c r="J108" i="2"/>
  <c r="U108" i="2"/>
  <c r="P107" i="2"/>
  <c r="AA107" i="2"/>
  <c r="T106" i="2"/>
  <c r="AA104" i="2"/>
  <c r="S96" i="2"/>
  <c r="Q88" i="2"/>
  <c r="AB88" i="2"/>
  <c r="AF88" i="2"/>
  <c r="S88" i="2"/>
  <c r="U84" i="2"/>
  <c r="P65" i="2"/>
  <c r="AA65" i="2"/>
  <c r="T64" i="2"/>
  <c r="Q64" i="2"/>
  <c r="AF64" i="2"/>
  <c r="AB64" i="2"/>
  <c r="S99" i="2"/>
  <c r="AF99" i="2"/>
  <c r="M71" i="2"/>
  <c r="W71" i="2"/>
  <c r="P206" i="2"/>
  <c r="Y195" i="2"/>
  <c r="P188" i="2"/>
  <c r="AF188" i="2" s="1"/>
  <c r="Y150" i="2"/>
  <c r="AB141" i="2"/>
  <c r="W133" i="2"/>
  <c r="U123" i="2"/>
  <c r="S119" i="2"/>
  <c r="AF119" i="2"/>
  <c r="AB119" i="2"/>
  <c r="AC117" i="2"/>
  <c r="Y109" i="2"/>
  <c r="Q102" i="2"/>
  <c r="AF102" i="2"/>
  <c r="AB102" i="2"/>
  <c r="K98" i="2"/>
  <c r="Y98" i="2"/>
  <c r="AE88" i="2"/>
  <c r="P84" i="2"/>
  <c r="AF84" i="2" s="1"/>
  <c r="AA84" i="2"/>
  <c r="P81" i="2"/>
  <c r="AF81" i="2" s="1"/>
  <c r="AA81" i="2"/>
  <c r="K75" i="2"/>
  <c r="W75" i="2"/>
  <c r="L69" i="2"/>
  <c r="S67" i="2"/>
  <c r="AF67" i="2"/>
  <c r="Y169" i="2"/>
  <c r="V169" i="2"/>
  <c r="S137" i="2"/>
  <c r="AF137" i="2"/>
  <c r="AB129" i="2"/>
  <c r="T121" i="2"/>
  <c r="AB121" i="2"/>
  <c r="AF121" i="2"/>
  <c r="Q106" i="2"/>
  <c r="AF106" i="2"/>
  <c r="Q104" i="2"/>
  <c r="AF104" i="2"/>
  <c r="T104" i="2"/>
  <c r="S100" i="2"/>
  <c r="AF100" i="2"/>
  <c r="R96" i="2"/>
  <c r="AF96" i="2"/>
  <c r="AB96" i="2"/>
  <c r="Y71" i="2"/>
  <c r="AB69" i="2"/>
  <c r="K65" i="2"/>
  <c r="W65" i="2"/>
  <c r="M65" i="2"/>
  <c r="AF110" i="2"/>
  <c r="W9" i="2"/>
  <c r="I21" i="2"/>
  <c r="O21" i="2"/>
  <c r="P21" i="2" s="1"/>
  <c r="AF21" i="2" s="1"/>
  <c r="O20" i="2"/>
  <c r="P20" i="2" s="1"/>
  <c r="AF20" i="2" s="1"/>
  <c r="I20" i="2"/>
  <c r="I18" i="2"/>
  <c r="O18" i="2"/>
  <c r="O17" i="2"/>
  <c r="AA17" i="2" s="1"/>
  <c r="I17" i="2"/>
  <c r="J17" i="2" s="1"/>
  <c r="P12" i="2"/>
  <c r="X11" i="2"/>
  <c r="P8" i="2"/>
  <c r="AE8" i="2" s="1"/>
  <c r="O14" i="2"/>
  <c r="AA14" i="2" s="1"/>
  <c r="W11" i="2"/>
  <c r="P5" i="2"/>
  <c r="AF5" i="2" s="1"/>
  <c r="Q12" i="2"/>
  <c r="P9" i="2"/>
  <c r="AD9" i="2" s="1"/>
  <c r="X10" i="2"/>
  <c r="P6" i="2"/>
  <c r="AF6" i="2" s="1"/>
  <c r="P10" i="2"/>
  <c r="T10" i="2" s="1"/>
  <c r="X8" i="2"/>
  <c r="K214" i="2"/>
  <c r="L214" i="2"/>
  <c r="W214" i="2"/>
  <c r="V214" i="2"/>
  <c r="M214" i="2"/>
  <c r="X214" i="2"/>
  <c r="N214" i="2"/>
  <c r="Y214" i="2"/>
  <c r="Z214" i="2"/>
  <c r="K217" i="2"/>
  <c r="L217" i="2"/>
  <c r="W217" i="2"/>
  <c r="V217" i="2"/>
  <c r="M217" i="2"/>
  <c r="X217" i="2"/>
  <c r="N217" i="2"/>
  <c r="Y217" i="2"/>
  <c r="Z217" i="2"/>
  <c r="K216" i="2"/>
  <c r="L216" i="2"/>
  <c r="W216" i="2"/>
  <c r="V216" i="2"/>
  <c r="M216" i="2"/>
  <c r="X216" i="2"/>
  <c r="N216" i="2"/>
  <c r="Y216" i="2"/>
  <c r="Z216" i="2"/>
  <c r="K215" i="2"/>
  <c r="L215" i="2"/>
  <c r="W215" i="2"/>
  <c r="V215" i="2"/>
  <c r="M215" i="2"/>
  <c r="N215" i="2"/>
  <c r="Z215" i="2"/>
  <c r="X215" i="2"/>
  <c r="Y215" i="2"/>
  <c r="K213" i="2"/>
  <c r="L213" i="2"/>
  <c r="W213" i="2"/>
  <c r="V213" i="2"/>
  <c r="M213" i="2"/>
  <c r="X213" i="2"/>
  <c r="N213" i="2"/>
  <c r="Y213" i="2"/>
  <c r="Z213" i="2"/>
  <c r="K212" i="2"/>
  <c r="L212" i="2"/>
  <c r="W212" i="2"/>
  <c r="V212" i="2"/>
  <c r="M212" i="2"/>
  <c r="X212" i="2"/>
  <c r="N212" i="2"/>
  <c r="Y212" i="2"/>
  <c r="Z212" i="2"/>
  <c r="K221" i="2"/>
  <c r="L221" i="2"/>
  <c r="W221" i="2"/>
  <c r="V221" i="2"/>
  <c r="X221" i="2"/>
  <c r="N221" i="2"/>
  <c r="M221" i="2"/>
  <c r="Y221" i="2"/>
  <c r="Z221" i="2"/>
  <c r="K220" i="2"/>
  <c r="L220" i="2"/>
  <c r="W220" i="2"/>
  <c r="V220" i="2"/>
  <c r="M220" i="2"/>
  <c r="X220" i="2"/>
  <c r="N220" i="2"/>
  <c r="Y220" i="2"/>
  <c r="Z220" i="2"/>
  <c r="K223" i="2"/>
  <c r="W223" i="2"/>
  <c r="X223" i="2"/>
  <c r="Y223" i="2"/>
  <c r="M223" i="2"/>
  <c r="N223" i="2"/>
  <c r="Z223" i="2"/>
  <c r="L223" i="2"/>
  <c r="V223" i="2"/>
  <c r="K219" i="2"/>
  <c r="L219" i="2"/>
  <c r="W219" i="2"/>
  <c r="V219" i="2"/>
  <c r="M219" i="2"/>
  <c r="Y219" i="2"/>
  <c r="Z219" i="2"/>
  <c r="X219" i="2"/>
  <c r="N219" i="2"/>
  <c r="K211" i="2"/>
  <c r="L211" i="2"/>
  <c r="W211" i="2"/>
  <c r="V211" i="2"/>
  <c r="M211" i="2"/>
  <c r="X211" i="2"/>
  <c r="Y211" i="2"/>
  <c r="N211" i="2"/>
  <c r="Z211" i="2"/>
  <c r="K210" i="2"/>
  <c r="L210" i="2"/>
  <c r="W210" i="2"/>
  <c r="V210" i="2"/>
  <c r="M210" i="2"/>
  <c r="X210" i="2"/>
  <c r="N210" i="2"/>
  <c r="Y210" i="2"/>
  <c r="Z210" i="2"/>
  <c r="K209" i="2"/>
  <c r="L209" i="2"/>
  <c r="W209" i="2"/>
  <c r="V209" i="2"/>
  <c r="M209" i="2"/>
  <c r="X209" i="2"/>
  <c r="Y209" i="2"/>
  <c r="N209" i="2"/>
  <c r="Z209" i="2"/>
  <c r="K218" i="2"/>
  <c r="L218" i="2"/>
  <c r="W218" i="2"/>
  <c r="V218" i="2"/>
  <c r="X218" i="2"/>
  <c r="N218" i="2"/>
  <c r="M218" i="2"/>
  <c r="Y218" i="2"/>
  <c r="Z218" i="2"/>
  <c r="S222" i="2"/>
  <c r="S206" i="2"/>
  <c r="T206" i="2"/>
  <c r="AB206" i="2"/>
  <c r="AE206" i="2"/>
  <c r="Y205" i="2"/>
  <c r="M205" i="2"/>
  <c r="K202" i="2"/>
  <c r="L202" i="2"/>
  <c r="W202" i="2"/>
  <c r="Z202" i="2"/>
  <c r="Q201" i="2"/>
  <c r="S198" i="2"/>
  <c r="AB198" i="2"/>
  <c r="T198" i="2"/>
  <c r="AE198" i="2"/>
  <c r="R198" i="2"/>
  <c r="Y197" i="2"/>
  <c r="K194" i="2"/>
  <c r="L194" i="2"/>
  <c r="W194" i="2"/>
  <c r="Z194" i="2"/>
  <c r="N153" i="2"/>
  <c r="V153" i="2"/>
  <c r="K153" i="2"/>
  <c r="Y153" i="2"/>
  <c r="W153" i="2"/>
  <c r="L153" i="2"/>
  <c r="X153" i="2"/>
  <c r="M153" i="2"/>
  <c r="Z153" i="2"/>
  <c r="X205" i="2"/>
  <c r="K197" i="2"/>
  <c r="L197" i="2"/>
  <c r="W197" i="2"/>
  <c r="Z197" i="2"/>
  <c r="K190" i="2"/>
  <c r="L190" i="2"/>
  <c r="M190" i="2"/>
  <c r="N190" i="2"/>
  <c r="V190" i="2"/>
  <c r="W190" i="2"/>
  <c r="Y190" i="2"/>
  <c r="Z190" i="2"/>
  <c r="K186" i="2"/>
  <c r="L186" i="2"/>
  <c r="M186" i="2"/>
  <c r="N186" i="2"/>
  <c r="V186" i="2"/>
  <c r="W186" i="2"/>
  <c r="Y186" i="2"/>
  <c r="Z186" i="2"/>
  <c r="K183" i="2"/>
  <c r="L183" i="2"/>
  <c r="M183" i="2"/>
  <c r="N183" i="2"/>
  <c r="V183" i="2"/>
  <c r="W183" i="2"/>
  <c r="X183" i="2"/>
  <c r="Y183" i="2"/>
  <c r="Z183" i="2"/>
  <c r="K176" i="2"/>
  <c r="L176" i="2"/>
  <c r="M176" i="2"/>
  <c r="N176" i="2"/>
  <c r="V176" i="2"/>
  <c r="W176" i="2"/>
  <c r="X176" i="2"/>
  <c r="Y176" i="2"/>
  <c r="Z176" i="2"/>
  <c r="AD156" i="2"/>
  <c r="AE156" i="2"/>
  <c r="Q156" i="2"/>
  <c r="AB156" i="2"/>
  <c r="R156" i="2"/>
  <c r="AC156" i="2"/>
  <c r="S156" i="2"/>
  <c r="T156" i="2"/>
  <c r="AD222" i="2"/>
  <c r="K208" i="2"/>
  <c r="L208" i="2"/>
  <c r="W208" i="2"/>
  <c r="AC206" i="2"/>
  <c r="N206" i="2"/>
  <c r="U202" i="2"/>
  <c r="S196" i="2"/>
  <c r="AB196" i="2"/>
  <c r="AE196" i="2"/>
  <c r="R196" i="2"/>
  <c r="K192" i="2"/>
  <c r="V192" i="2"/>
  <c r="Y192" i="2"/>
  <c r="Z192" i="2"/>
  <c r="K191" i="2"/>
  <c r="L191" i="2"/>
  <c r="K181" i="2"/>
  <c r="L181" i="2"/>
  <c r="M181" i="2"/>
  <c r="N181" i="2"/>
  <c r="V181" i="2"/>
  <c r="W181" i="2"/>
  <c r="X181" i="2"/>
  <c r="Y181" i="2"/>
  <c r="Z181" i="2"/>
  <c r="K174" i="2"/>
  <c r="Z174" i="2"/>
  <c r="K205" i="2"/>
  <c r="L205" i="2"/>
  <c r="W205" i="2"/>
  <c r="Z205" i="2"/>
  <c r="S201" i="2"/>
  <c r="T201" i="2"/>
  <c r="AB201" i="2"/>
  <c r="AE201" i="2"/>
  <c r="R201" i="2"/>
  <c r="S223" i="2"/>
  <c r="AE223" i="2"/>
  <c r="X208" i="2"/>
  <c r="S204" i="2"/>
  <c r="T204" i="2"/>
  <c r="AB204" i="2"/>
  <c r="AE204" i="2"/>
  <c r="R204" i="2"/>
  <c r="AC198" i="2"/>
  <c r="N198" i="2"/>
  <c r="V197" i="2"/>
  <c r="K193" i="2"/>
  <c r="L193" i="2"/>
  <c r="N193" i="2"/>
  <c r="V193" i="2"/>
  <c r="W193" i="2"/>
  <c r="Z193" i="2"/>
  <c r="AC222" i="2"/>
  <c r="V208" i="2"/>
  <c r="R207" i="2"/>
  <c r="Y206" i="2"/>
  <c r="U205" i="2"/>
  <c r="AD204" i="2"/>
  <c r="K203" i="2"/>
  <c r="L203" i="2"/>
  <c r="W203" i="2"/>
  <c r="Z203" i="2"/>
  <c r="AC201" i="2"/>
  <c r="N201" i="2"/>
  <c r="S199" i="2"/>
  <c r="T199" i="2"/>
  <c r="AB199" i="2"/>
  <c r="AE199" i="2"/>
  <c r="R199" i="2"/>
  <c r="Y198" i="2"/>
  <c r="U197" i="2"/>
  <c r="K195" i="2"/>
  <c r="L195" i="2"/>
  <c r="W195" i="2"/>
  <c r="Z195" i="2"/>
  <c r="Y193" i="2"/>
  <c r="S188" i="2"/>
  <c r="K187" i="2"/>
  <c r="L187" i="2"/>
  <c r="M187" i="2"/>
  <c r="N187" i="2"/>
  <c r="V187" i="2"/>
  <c r="W187" i="2"/>
  <c r="Y187" i="2"/>
  <c r="Z187" i="2"/>
  <c r="K179" i="2"/>
  <c r="L179" i="2"/>
  <c r="M179" i="2"/>
  <c r="N179" i="2"/>
  <c r="V179" i="2"/>
  <c r="W179" i="2"/>
  <c r="X179" i="2"/>
  <c r="Y179" i="2"/>
  <c r="Z179" i="2"/>
  <c r="AB222" i="2"/>
  <c r="K206" i="2"/>
  <c r="L206" i="2"/>
  <c r="W206" i="2"/>
  <c r="Z206" i="2"/>
  <c r="T202" i="2"/>
  <c r="Y201" i="2"/>
  <c r="K198" i="2"/>
  <c r="L198" i="2"/>
  <c r="W198" i="2"/>
  <c r="Z198" i="2"/>
  <c r="AC196" i="2"/>
  <c r="S194" i="2"/>
  <c r="T194" i="2"/>
  <c r="AB194" i="2"/>
  <c r="AE194" i="2"/>
  <c r="R194" i="2"/>
  <c r="X193" i="2"/>
  <c r="K177" i="2"/>
  <c r="L177" i="2"/>
  <c r="M177" i="2"/>
  <c r="N177" i="2"/>
  <c r="V177" i="2"/>
  <c r="W177" i="2"/>
  <c r="X177" i="2"/>
  <c r="Y177" i="2"/>
  <c r="Z177" i="2"/>
  <c r="S205" i="2"/>
  <c r="AB205" i="2"/>
  <c r="T205" i="2"/>
  <c r="AE205" i="2"/>
  <c r="R205" i="2"/>
  <c r="K201" i="2"/>
  <c r="L201" i="2"/>
  <c r="W201" i="2"/>
  <c r="Z201" i="2"/>
  <c r="S197" i="2"/>
  <c r="T197" i="2"/>
  <c r="AB197" i="2"/>
  <c r="AE197" i="2"/>
  <c r="R197" i="2"/>
  <c r="X192" i="2"/>
  <c r="X190" i="2"/>
  <c r="S189" i="2"/>
  <c r="AC189" i="2"/>
  <c r="AE189" i="2"/>
  <c r="Q189" i="2"/>
  <c r="R189" i="2"/>
  <c r="Z188" i="2"/>
  <c r="X186" i="2"/>
  <c r="S185" i="2"/>
  <c r="T185" i="2"/>
  <c r="AB185" i="2"/>
  <c r="AC185" i="2"/>
  <c r="AD185" i="2"/>
  <c r="AE185" i="2"/>
  <c r="Q185" i="2"/>
  <c r="R185" i="2"/>
  <c r="W184" i="2"/>
  <c r="Y184" i="2"/>
  <c r="Z184" i="2"/>
  <c r="K182" i="2"/>
  <c r="L182" i="2"/>
  <c r="M182" i="2"/>
  <c r="N182" i="2"/>
  <c r="V182" i="2"/>
  <c r="W182" i="2"/>
  <c r="X182" i="2"/>
  <c r="Y182" i="2"/>
  <c r="Z182" i="2"/>
  <c r="K175" i="2"/>
  <c r="L175" i="2"/>
  <c r="M175" i="2"/>
  <c r="N175" i="2"/>
  <c r="V175" i="2"/>
  <c r="W175" i="2"/>
  <c r="X175" i="2"/>
  <c r="Y175" i="2"/>
  <c r="Z175" i="2"/>
  <c r="S208" i="2"/>
  <c r="T208" i="2"/>
  <c r="AB208" i="2"/>
  <c r="AE208" i="2"/>
  <c r="R208" i="2"/>
  <c r="U206" i="2"/>
  <c r="AD205" i="2"/>
  <c r="K204" i="2"/>
  <c r="L204" i="2"/>
  <c r="W204" i="2"/>
  <c r="Z204" i="2"/>
  <c r="N202" i="2"/>
  <c r="V201" i="2"/>
  <c r="S200" i="2"/>
  <c r="AB200" i="2"/>
  <c r="T200" i="2"/>
  <c r="AE200" i="2"/>
  <c r="R200" i="2"/>
  <c r="U198" i="2"/>
  <c r="AD197" i="2"/>
  <c r="K196" i="2"/>
  <c r="Z196" i="2"/>
  <c r="AC194" i="2"/>
  <c r="N194" i="2"/>
  <c r="Q170" i="2"/>
  <c r="AE170" i="2"/>
  <c r="R170" i="2"/>
  <c r="S170" i="2"/>
  <c r="AB170" i="2"/>
  <c r="T170" i="2"/>
  <c r="AC170" i="2"/>
  <c r="AD170" i="2"/>
  <c r="Q166" i="2"/>
  <c r="AE166" i="2"/>
  <c r="R166" i="2"/>
  <c r="S166" i="2"/>
  <c r="AB166" i="2"/>
  <c r="T166" i="2"/>
  <c r="AC166" i="2"/>
  <c r="AD166" i="2"/>
  <c r="AD163" i="2"/>
  <c r="T163" i="2"/>
  <c r="AE163" i="2"/>
  <c r="Q163" i="2"/>
  <c r="R163" i="2"/>
  <c r="AB163" i="2"/>
  <c r="S163" i="2"/>
  <c r="AC163" i="2"/>
  <c r="S221" i="2"/>
  <c r="T221" i="2"/>
  <c r="AE221" i="2"/>
  <c r="S220" i="2"/>
  <c r="AB220" i="2"/>
  <c r="T220" i="2"/>
  <c r="AE220" i="2"/>
  <c r="S219" i="2"/>
  <c r="T219" i="2"/>
  <c r="AB219" i="2"/>
  <c r="AE219" i="2"/>
  <c r="S218" i="2"/>
  <c r="AB218" i="2"/>
  <c r="T218" i="2"/>
  <c r="AE218" i="2"/>
  <c r="S217" i="2"/>
  <c r="T217" i="2"/>
  <c r="AB217" i="2"/>
  <c r="AE217" i="2"/>
  <c r="S216" i="2"/>
  <c r="AB216" i="2"/>
  <c r="T216" i="2"/>
  <c r="AE216" i="2"/>
  <c r="S215" i="2"/>
  <c r="T215" i="2"/>
  <c r="AB215" i="2"/>
  <c r="AE215" i="2"/>
  <c r="S214" i="2"/>
  <c r="T214" i="2"/>
  <c r="AB214" i="2"/>
  <c r="AE214" i="2"/>
  <c r="S213" i="2"/>
  <c r="AB213" i="2"/>
  <c r="T213" i="2"/>
  <c r="AE213" i="2"/>
  <c r="S211" i="2"/>
  <c r="T211" i="2"/>
  <c r="AB211" i="2"/>
  <c r="AE211" i="2"/>
  <c r="AB210" i="2"/>
  <c r="S209" i="2"/>
  <c r="AB209" i="2"/>
  <c r="T209" i="2"/>
  <c r="AE209" i="2"/>
  <c r="AC208" i="2"/>
  <c r="K207" i="2"/>
  <c r="L207" i="2"/>
  <c r="W207" i="2"/>
  <c r="Z207" i="2"/>
  <c r="Q206" i="2"/>
  <c r="AC205" i="2"/>
  <c r="N205" i="2"/>
  <c r="V204" i="2"/>
  <c r="R203" i="2"/>
  <c r="Y202" i="2"/>
  <c r="M202" i="2"/>
  <c r="U201" i="2"/>
  <c r="AD200" i="2"/>
  <c r="K199" i="2"/>
  <c r="L199" i="2"/>
  <c r="W199" i="2"/>
  <c r="Z199" i="2"/>
  <c r="Q198" i="2"/>
  <c r="AC197" i="2"/>
  <c r="N197" i="2"/>
  <c r="S195" i="2"/>
  <c r="AB195" i="2"/>
  <c r="T195" i="2"/>
  <c r="AE195" i="2"/>
  <c r="R195" i="2"/>
  <c r="Y194" i="2"/>
  <c r="M194" i="2"/>
  <c r="S193" i="2"/>
  <c r="AB193" i="2"/>
  <c r="T193" i="2"/>
  <c r="AD193" i="2"/>
  <c r="AE193" i="2"/>
  <c r="R193" i="2"/>
  <c r="S192" i="2"/>
  <c r="T192" i="2"/>
  <c r="AB192" i="2"/>
  <c r="AD192" i="2"/>
  <c r="AE192" i="2"/>
  <c r="Q192" i="2"/>
  <c r="R192" i="2"/>
  <c r="S191" i="2"/>
  <c r="AB191" i="2"/>
  <c r="T191" i="2"/>
  <c r="AD191" i="2"/>
  <c r="AE191" i="2"/>
  <c r="Q191" i="2"/>
  <c r="R191" i="2"/>
  <c r="S190" i="2"/>
  <c r="T190" i="2"/>
  <c r="AB190" i="2"/>
  <c r="AD190" i="2"/>
  <c r="AE190" i="2"/>
  <c r="Q190" i="2"/>
  <c r="R190" i="2"/>
  <c r="K189" i="2"/>
  <c r="L189" i="2"/>
  <c r="M189" i="2"/>
  <c r="N189" i="2"/>
  <c r="V189" i="2"/>
  <c r="W189" i="2"/>
  <c r="Y189" i="2"/>
  <c r="Z189" i="2"/>
  <c r="S186" i="2"/>
  <c r="AB186" i="2"/>
  <c r="T186" i="2"/>
  <c r="AC186" i="2"/>
  <c r="AD186" i="2"/>
  <c r="AE186" i="2"/>
  <c r="Q186" i="2"/>
  <c r="R186" i="2"/>
  <c r="K185" i="2"/>
  <c r="L185" i="2"/>
  <c r="M185" i="2"/>
  <c r="N185" i="2"/>
  <c r="V185" i="2"/>
  <c r="W185" i="2"/>
  <c r="Y185" i="2"/>
  <c r="Z185" i="2"/>
  <c r="K180" i="2"/>
  <c r="L180" i="2"/>
  <c r="M180" i="2"/>
  <c r="N180" i="2"/>
  <c r="V180" i="2"/>
  <c r="W180" i="2"/>
  <c r="X180" i="2"/>
  <c r="Y180" i="2"/>
  <c r="Z180" i="2"/>
  <c r="K178" i="2"/>
  <c r="L178" i="2"/>
  <c r="M178" i="2"/>
  <c r="Z178" i="2"/>
  <c r="K173" i="2"/>
  <c r="L173" i="2"/>
  <c r="M173" i="2"/>
  <c r="N173" i="2"/>
  <c r="V173" i="2"/>
  <c r="W173" i="2"/>
  <c r="X173" i="2"/>
  <c r="Y173" i="2"/>
  <c r="Z173" i="2"/>
  <c r="N163" i="2"/>
  <c r="V163" i="2"/>
  <c r="M163" i="2"/>
  <c r="W163" i="2"/>
  <c r="K163" i="2"/>
  <c r="L163" i="2"/>
  <c r="X163" i="2"/>
  <c r="Y163" i="2"/>
  <c r="Z163" i="2"/>
  <c r="N157" i="2"/>
  <c r="V157" i="2"/>
  <c r="Y157" i="2"/>
  <c r="K157" i="2"/>
  <c r="W157" i="2"/>
  <c r="L157" i="2"/>
  <c r="X157" i="2"/>
  <c r="M157" i="2"/>
  <c r="Z157" i="2"/>
  <c r="R183" i="2"/>
  <c r="R181" i="2"/>
  <c r="R180" i="2"/>
  <c r="R179" i="2"/>
  <c r="R178" i="2"/>
  <c r="R177" i="2"/>
  <c r="R175" i="2"/>
  <c r="R174" i="2"/>
  <c r="R173" i="2"/>
  <c r="Z172" i="2"/>
  <c r="P172" i="2"/>
  <c r="AF172" i="2" s="1"/>
  <c r="W171" i="2"/>
  <c r="N171" i="2"/>
  <c r="L170" i="2"/>
  <c r="AB169" i="2"/>
  <c r="S169" i="2"/>
  <c r="Z168" i="2"/>
  <c r="P168" i="2"/>
  <c r="AF168" i="2" s="1"/>
  <c r="W167" i="2"/>
  <c r="N167" i="2"/>
  <c r="L166" i="2"/>
  <c r="S165" i="2"/>
  <c r="Z164" i="2"/>
  <c r="P164" i="2"/>
  <c r="AF164" i="2" s="1"/>
  <c r="W162" i="2"/>
  <c r="Z158" i="2"/>
  <c r="AD157" i="2"/>
  <c r="T157" i="2"/>
  <c r="AC157" i="2"/>
  <c r="AD154" i="2"/>
  <c r="S154" i="2"/>
  <c r="AB154" i="2"/>
  <c r="AB153" i="2"/>
  <c r="AD149" i="2"/>
  <c r="S149" i="2"/>
  <c r="AB149" i="2"/>
  <c r="T149" i="2"/>
  <c r="AC149" i="2"/>
  <c r="AD145" i="2"/>
  <c r="S145" i="2"/>
  <c r="AB145" i="2"/>
  <c r="T145" i="2"/>
  <c r="AC145" i="2"/>
  <c r="J138" i="2"/>
  <c r="U138" i="2"/>
  <c r="J132" i="2"/>
  <c r="U132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V171" i="2"/>
  <c r="M171" i="2"/>
  <c r="K170" i="2"/>
  <c r="R169" i="2"/>
  <c r="V167" i="2"/>
  <c r="M167" i="2"/>
  <c r="X164" i="2"/>
  <c r="AD153" i="2"/>
  <c r="T153" i="2"/>
  <c r="AC153" i="2"/>
  <c r="N152" i="2"/>
  <c r="V152" i="2"/>
  <c r="Z152" i="2"/>
  <c r="K152" i="2"/>
  <c r="L152" i="2"/>
  <c r="N147" i="2"/>
  <c r="V147" i="2"/>
  <c r="Z147" i="2"/>
  <c r="L147" i="2"/>
  <c r="M147" i="2"/>
  <c r="W147" i="2"/>
  <c r="N143" i="2"/>
  <c r="V143" i="2"/>
  <c r="L143" i="2"/>
  <c r="M143" i="2"/>
  <c r="W143" i="2"/>
  <c r="Z143" i="2"/>
  <c r="P142" i="2"/>
  <c r="AF142" i="2" s="1"/>
  <c r="AA142" i="2"/>
  <c r="J140" i="2"/>
  <c r="U140" i="2"/>
  <c r="P130" i="2"/>
  <c r="AF130" i="2" s="1"/>
  <c r="AA130" i="2"/>
  <c r="L171" i="2"/>
  <c r="L167" i="2"/>
  <c r="W164" i="2"/>
  <c r="M164" i="2"/>
  <c r="AA163" i="2"/>
  <c r="AE162" i="2"/>
  <c r="T162" i="2"/>
  <c r="N162" i="2"/>
  <c r="V162" i="2"/>
  <c r="N161" i="2"/>
  <c r="V161" i="2"/>
  <c r="K161" i="2"/>
  <c r="Y161" i="2"/>
  <c r="N160" i="2"/>
  <c r="V160" i="2"/>
  <c r="Z160" i="2"/>
  <c r="L160" i="2"/>
  <c r="N159" i="2"/>
  <c r="V159" i="2"/>
  <c r="M159" i="2"/>
  <c r="W159" i="2"/>
  <c r="W158" i="2"/>
  <c r="L158" i="2"/>
  <c r="Y154" i="2"/>
  <c r="M154" i="2"/>
  <c r="X152" i="2"/>
  <c r="AD150" i="2"/>
  <c r="S150" i="2"/>
  <c r="AB150" i="2"/>
  <c r="X147" i="2"/>
  <c r="X143" i="2"/>
  <c r="AD139" i="2"/>
  <c r="R139" i="2"/>
  <c r="S139" i="2"/>
  <c r="AC139" i="2"/>
  <c r="T139" i="2"/>
  <c r="AE139" i="2"/>
  <c r="P136" i="2"/>
  <c r="AF136" i="2" s="1"/>
  <c r="AA136" i="2"/>
  <c r="J130" i="2"/>
  <c r="U130" i="2"/>
  <c r="AE126" i="2"/>
  <c r="AE183" i="2"/>
  <c r="AE181" i="2"/>
  <c r="AE180" i="2"/>
  <c r="AE179" i="2"/>
  <c r="AE178" i="2"/>
  <c r="AE177" i="2"/>
  <c r="AE175" i="2"/>
  <c r="AE174" i="2"/>
  <c r="AE173" i="2"/>
  <c r="V172" i="2"/>
  <c r="M172" i="2"/>
  <c r="AC171" i="2"/>
  <c r="T171" i="2"/>
  <c r="K171" i="2"/>
  <c r="AA170" i="2"/>
  <c r="X169" i="2"/>
  <c r="V168" i="2"/>
  <c r="M168" i="2"/>
  <c r="AC167" i="2"/>
  <c r="T167" i="2"/>
  <c r="K167" i="2"/>
  <c r="AA166" i="2"/>
  <c r="X165" i="2"/>
  <c r="V164" i="2"/>
  <c r="L164" i="2"/>
  <c r="AC162" i="2"/>
  <c r="R162" i="2"/>
  <c r="U158" i="2"/>
  <c r="J156" i="2"/>
  <c r="N155" i="2"/>
  <c r="V155" i="2"/>
  <c r="M155" i="2"/>
  <c r="W155" i="2"/>
  <c r="W154" i="2"/>
  <c r="L154" i="2"/>
  <c r="W152" i="2"/>
  <c r="P151" i="2"/>
  <c r="AF151" i="2" s="1"/>
  <c r="N149" i="2"/>
  <c r="V149" i="2"/>
  <c r="Y149" i="2"/>
  <c r="K149" i="2"/>
  <c r="AD148" i="2"/>
  <c r="T148" i="2"/>
  <c r="AC148" i="2"/>
  <c r="AE148" i="2"/>
  <c r="Q148" i="2"/>
  <c r="AD146" i="2"/>
  <c r="R146" i="2"/>
  <c r="S146" i="2"/>
  <c r="AB146" i="2"/>
  <c r="N145" i="2"/>
  <c r="V145" i="2"/>
  <c r="K145" i="2"/>
  <c r="X145" i="2"/>
  <c r="Y145" i="2"/>
  <c r="AD144" i="2"/>
  <c r="Q144" i="2"/>
  <c r="T144" i="2"/>
  <c r="J142" i="2"/>
  <c r="U142" i="2"/>
  <c r="AD141" i="2"/>
  <c r="R141" i="2"/>
  <c r="S141" i="2"/>
  <c r="AC141" i="2"/>
  <c r="T141" i="2"/>
  <c r="AE141" i="2"/>
  <c r="AB139" i="2"/>
  <c r="P128" i="2"/>
  <c r="AF128" i="2" s="1"/>
  <c r="AA128" i="2"/>
  <c r="AD122" i="2"/>
  <c r="R122" i="2"/>
  <c r="Q122" i="2"/>
  <c r="AB122" i="2"/>
  <c r="S122" i="2"/>
  <c r="AC122" i="2"/>
  <c r="T122" i="2"/>
  <c r="AE122" i="2"/>
  <c r="AD184" i="2"/>
  <c r="AD183" i="2"/>
  <c r="AD181" i="2"/>
  <c r="AD180" i="2"/>
  <c r="AD179" i="2"/>
  <c r="AD178" i="2"/>
  <c r="AD177" i="2"/>
  <c r="AD176" i="2"/>
  <c r="AD175" i="2"/>
  <c r="AD174" i="2"/>
  <c r="AD173" i="2"/>
  <c r="Z170" i="2"/>
  <c r="N158" i="2"/>
  <c r="V158" i="2"/>
  <c r="X158" i="2"/>
  <c r="U154" i="2"/>
  <c r="J136" i="2"/>
  <c r="U136" i="2"/>
  <c r="AD126" i="2"/>
  <c r="R126" i="2"/>
  <c r="Q126" i="2"/>
  <c r="AB126" i="2"/>
  <c r="S126" i="2"/>
  <c r="AC126" i="2"/>
  <c r="AD124" i="2"/>
  <c r="R124" i="2"/>
  <c r="S124" i="2"/>
  <c r="AC124" i="2"/>
  <c r="T124" i="2"/>
  <c r="AE124" i="2"/>
  <c r="Q124" i="2"/>
  <c r="AB124" i="2"/>
  <c r="AD118" i="2"/>
  <c r="R118" i="2"/>
  <c r="Q118" i="2"/>
  <c r="AB118" i="2"/>
  <c r="S118" i="2"/>
  <c r="AC118" i="2"/>
  <c r="T118" i="2"/>
  <c r="AE118" i="2"/>
  <c r="AC184" i="2"/>
  <c r="AC183" i="2"/>
  <c r="AC181" i="2"/>
  <c r="AC180" i="2"/>
  <c r="AC179" i="2"/>
  <c r="AC178" i="2"/>
  <c r="AC177" i="2"/>
  <c r="AC176" i="2"/>
  <c r="AC175" i="2"/>
  <c r="AC174" i="2"/>
  <c r="AC173" i="2"/>
  <c r="N164" i="2"/>
  <c r="Y164" i="2"/>
  <c r="AD162" i="2"/>
  <c r="S162" i="2"/>
  <c r="AB162" i="2"/>
  <c r="N154" i="2"/>
  <c r="V154" i="2"/>
  <c r="X154" i="2"/>
  <c r="L148" i="2"/>
  <c r="Y148" i="2"/>
  <c r="Z148" i="2"/>
  <c r="L144" i="2"/>
  <c r="P134" i="2"/>
  <c r="AF134" i="2" s="1"/>
  <c r="AA134" i="2"/>
  <c r="AD120" i="2"/>
  <c r="R120" i="2"/>
  <c r="S120" i="2"/>
  <c r="AC120" i="2"/>
  <c r="T120" i="2"/>
  <c r="AE120" i="2"/>
  <c r="Q120" i="2"/>
  <c r="AB120" i="2"/>
  <c r="AD114" i="2"/>
  <c r="R114" i="2"/>
  <c r="Q114" i="2"/>
  <c r="AB114" i="2"/>
  <c r="S114" i="2"/>
  <c r="AC114" i="2"/>
  <c r="T114" i="2"/>
  <c r="AE114" i="2"/>
  <c r="AB183" i="2"/>
  <c r="T181" i="2"/>
  <c r="AB180" i="2"/>
  <c r="AB179" i="2"/>
  <c r="AB178" i="2"/>
  <c r="T177" i="2"/>
  <c r="T173" i="2"/>
  <c r="N170" i="2"/>
  <c r="Z167" i="2"/>
  <c r="W166" i="2"/>
  <c r="N166" i="2"/>
  <c r="AD165" i="2"/>
  <c r="L165" i="2"/>
  <c r="AD160" i="2"/>
  <c r="Q160" i="2"/>
  <c r="AE160" i="2"/>
  <c r="AD159" i="2"/>
  <c r="R159" i="2"/>
  <c r="AE157" i="2"/>
  <c r="R157" i="2"/>
  <c r="S153" i="2"/>
  <c r="AD152" i="2"/>
  <c r="Q152" i="2"/>
  <c r="T152" i="2"/>
  <c r="AC152" i="2"/>
  <c r="AE152" i="2"/>
  <c r="N150" i="2"/>
  <c r="V150" i="2"/>
  <c r="M150" i="2"/>
  <c r="W150" i="2"/>
  <c r="X150" i="2"/>
  <c r="R149" i="2"/>
  <c r="Q147" i="2"/>
  <c r="R147" i="2"/>
  <c r="AE147" i="2"/>
  <c r="R145" i="2"/>
  <c r="AD143" i="2"/>
  <c r="AE143" i="2"/>
  <c r="Q143" i="2"/>
  <c r="R143" i="2"/>
  <c r="P138" i="2"/>
  <c r="AF138" i="2" s="1"/>
  <c r="AA138" i="2"/>
  <c r="J134" i="2"/>
  <c r="U134" i="2"/>
  <c r="AD116" i="2"/>
  <c r="R116" i="2"/>
  <c r="S116" i="2"/>
  <c r="AC116" i="2"/>
  <c r="T116" i="2"/>
  <c r="AE116" i="2"/>
  <c r="Q116" i="2"/>
  <c r="AB116" i="2"/>
  <c r="T183" i="2"/>
  <c r="AB181" i="2"/>
  <c r="T180" i="2"/>
  <c r="T179" i="2"/>
  <c r="T178" i="2"/>
  <c r="AB177" i="2"/>
  <c r="AB175" i="2"/>
  <c r="T175" i="2"/>
  <c r="AB174" i="2"/>
  <c r="T174" i="2"/>
  <c r="AB173" i="2"/>
  <c r="Z171" i="2"/>
  <c r="W170" i="2"/>
  <c r="AD169" i="2"/>
  <c r="X171" i="2"/>
  <c r="V170" i="2"/>
  <c r="M170" i="2"/>
  <c r="AC169" i="2"/>
  <c r="T169" i="2"/>
  <c r="K169" i="2"/>
  <c r="X167" i="2"/>
  <c r="V166" i="2"/>
  <c r="M166" i="2"/>
  <c r="AC165" i="2"/>
  <c r="T165" i="2"/>
  <c r="K165" i="2"/>
  <c r="X162" i="2"/>
  <c r="M162" i="2"/>
  <c r="AD161" i="2"/>
  <c r="T161" i="2"/>
  <c r="Z159" i="2"/>
  <c r="AD158" i="2"/>
  <c r="S158" i="2"/>
  <c r="AB158" i="2"/>
  <c r="AB157" i="2"/>
  <c r="Q157" i="2"/>
  <c r="P155" i="2"/>
  <c r="AF155" i="2" s="1"/>
  <c r="AC154" i="2"/>
  <c r="Q154" i="2"/>
  <c r="AE153" i="2"/>
  <c r="R153" i="2"/>
  <c r="AB152" i="2"/>
  <c r="N151" i="2"/>
  <c r="V151" i="2"/>
  <c r="M151" i="2"/>
  <c r="T150" i="2"/>
  <c r="Q149" i="2"/>
  <c r="AC147" i="2"/>
  <c r="N146" i="2"/>
  <c r="V146" i="2"/>
  <c r="M146" i="2"/>
  <c r="W146" i="2"/>
  <c r="X146" i="2"/>
  <c r="Q145" i="2"/>
  <c r="AC143" i="2"/>
  <c r="P140" i="2"/>
  <c r="AF140" i="2" s="1"/>
  <c r="AA140" i="2"/>
  <c r="P132" i="2"/>
  <c r="AF132" i="2" s="1"/>
  <c r="AA132" i="2"/>
  <c r="AD112" i="2"/>
  <c r="R112" i="2"/>
  <c r="S112" i="2"/>
  <c r="AC112" i="2"/>
  <c r="T112" i="2"/>
  <c r="AE112" i="2"/>
  <c r="Q112" i="2"/>
  <c r="AB112" i="2"/>
  <c r="N139" i="2"/>
  <c r="V139" i="2"/>
  <c r="Z139" i="2"/>
  <c r="AE135" i="2"/>
  <c r="T135" i="2"/>
  <c r="N135" i="2"/>
  <c r="V135" i="2"/>
  <c r="Z135" i="2"/>
  <c r="AE131" i="2"/>
  <c r="T131" i="2"/>
  <c r="N131" i="2"/>
  <c r="V131" i="2"/>
  <c r="Z131" i="2"/>
  <c r="AE127" i="2"/>
  <c r="T127" i="2"/>
  <c r="N127" i="2"/>
  <c r="V127" i="2"/>
  <c r="Z127" i="2"/>
  <c r="W126" i="2"/>
  <c r="L126" i="2"/>
  <c r="AE123" i="2"/>
  <c r="T123" i="2"/>
  <c r="N123" i="2"/>
  <c r="V123" i="2"/>
  <c r="Z123" i="2"/>
  <c r="W122" i="2"/>
  <c r="L122" i="2"/>
  <c r="AE119" i="2"/>
  <c r="T119" i="2"/>
  <c r="N119" i="2"/>
  <c r="W118" i="2"/>
  <c r="L118" i="2"/>
  <c r="AE115" i="2"/>
  <c r="T115" i="2"/>
  <c r="N115" i="2"/>
  <c r="V115" i="2"/>
  <c r="Z115" i="2"/>
  <c r="W114" i="2"/>
  <c r="L114" i="2"/>
  <c r="AE111" i="2"/>
  <c r="S111" i="2"/>
  <c r="AC110" i="2"/>
  <c r="AD109" i="2"/>
  <c r="R109" i="2"/>
  <c r="AA108" i="2"/>
  <c r="N107" i="2"/>
  <c r="V107" i="2"/>
  <c r="W107" i="2"/>
  <c r="X107" i="2"/>
  <c r="Z107" i="2"/>
  <c r="AD106" i="2"/>
  <c r="AE106" i="2"/>
  <c r="R106" i="2"/>
  <c r="S105" i="2"/>
  <c r="AB103" i="2"/>
  <c r="Y101" i="2"/>
  <c r="AB100" i="2"/>
  <c r="AB99" i="2"/>
  <c r="AD91" i="2"/>
  <c r="Q91" i="2"/>
  <c r="AE91" i="2"/>
  <c r="AB91" i="2"/>
  <c r="R91" i="2"/>
  <c r="AC91" i="2"/>
  <c r="S91" i="2"/>
  <c r="T91" i="2"/>
  <c r="AC135" i="2"/>
  <c r="AC131" i="2"/>
  <c r="AC127" i="2"/>
  <c r="U126" i="2"/>
  <c r="AA124" i="2"/>
  <c r="AC123" i="2"/>
  <c r="U122" i="2"/>
  <c r="AA120" i="2"/>
  <c r="AC119" i="2"/>
  <c r="U118" i="2"/>
  <c r="AA116" i="2"/>
  <c r="AC115" i="2"/>
  <c r="U114" i="2"/>
  <c r="AA112" i="2"/>
  <c r="AC111" i="2"/>
  <c r="AD110" i="2"/>
  <c r="R110" i="2"/>
  <c r="J103" i="2"/>
  <c r="U103" i="2"/>
  <c r="AD102" i="2"/>
  <c r="AE102" i="2"/>
  <c r="R102" i="2"/>
  <c r="AC102" i="2"/>
  <c r="N126" i="2"/>
  <c r="V126" i="2"/>
  <c r="Z126" i="2"/>
  <c r="N122" i="2"/>
  <c r="V122" i="2"/>
  <c r="Z122" i="2"/>
  <c r="N118" i="2"/>
  <c r="V118" i="2"/>
  <c r="Z118" i="2"/>
  <c r="N114" i="2"/>
  <c r="V114" i="2"/>
  <c r="Z114" i="2"/>
  <c r="AD111" i="2"/>
  <c r="R111" i="2"/>
  <c r="AD105" i="2"/>
  <c r="AE105" i="2"/>
  <c r="R105" i="2"/>
  <c r="AC105" i="2"/>
  <c r="N84" i="2"/>
  <c r="V84" i="2"/>
  <c r="K84" i="2"/>
  <c r="Y84" i="2"/>
  <c r="W84" i="2"/>
  <c r="L84" i="2"/>
  <c r="X84" i="2"/>
  <c r="M84" i="2"/>
  <c r="Z84" i="2"/>
  <c r="AD71" i="2"/>
  <c r="R71" i="2"/>
  <c r="T71" i="2"/>
  <c r="AE71" i="2"/>
  <c r="S71" i="2"/>
  <c r="AC71" i="2"/>
  <c r="Q71" i="2"/>
  <c r="AB71" i="2"/>
  <c r="AD135" i="2"/>
  <c r="R135" i="2"/>
  <c r="AD131" i="2"/>
  <c r="R131" i="2"/>
  <c r="X128" i="2"/>
  <c r="M128" i="2"/>
  <c r="AD127" i="2"/>
  <c r="R127" i="2"/>
  <c r="X124" i="2"/>
  <c r="M124" i="2"/>
  <c r="AD123" i="2"/>
  <c r="R123" i="2"/>
  <c r="X120" i="2"/>
  <c r="M120" i="2"/>
  <c r="AD119" i="2"/>
  <c r="R119" i="2"/>
  <c r="X116" i="2"/>
  <c r="M116" i="2"/>
  <c r="AD115" i="2"/>
  <c r="R115" i="2"/>
  <c r="X112" i="2"/>
  <c r="M112" i="2"/>
  <c r="AA111" i="2"/>
  <c r="M111" i="2"/>
  <c r="X108" i="2"/>
  <c r="J106" i="2"/>
  <c r="U106" i="2"/>
  <c r="T103" i="2"/>
  <c r="N102" i="2"/>
  <c r="M102" i="2"/>
  <c r="V102" i="2"/>
  <c r="W102" i="2"/>
  <c r="X102" i="2"/>
  <c r="Z102" i="2"/>
  <c r="L102" i="2"/>
  <c r="N141" i="2"/>
  <c r="V141" i="2"/>
  <c r="Z141" i="2"/>
  <c r="AE137" i="2"/>
  <c r="T137" i="2"/>
  <c r="N137" i="2"/>
  <c r="V137" i="2"/>
  <c r="Z137" i="2"/>
  <c r="AE133" i="2"/>
  <c r="T133" i="2"/>
  <c r="N133" i="2"/>
  <c r="V133" i="2"/>
  <c r="Z133" i="2"/>
  <c r="AE129" i="2"/>
  <c r="T129" i="2"/>
  <c r="N129" i="2"/>
  <c r="V129" i="2"/>
  <c r="Z129" i="2"/>
  <c r="W128" i="2"/>
  <c r="L128" i="2"/>
  <c r="AE125" i="2"/>
  <c r="T125" i="2"/>
  <c r="N125" i="2"/>
  <c r="V125" i="2"/>
  <c r="Z125" i="2"/>
  <c r="W124" i="2"/>
  <c r="L124" i="2"/>
  <c r="AE121" i="2"/>
  <c r="N121" i="2"/>
  <c r="V121" i="2"/>
  <c r="Z121" i="2"/>
  <c r="W120" i="2"/>
  <c r="L120" i="2"/>
  <c r="AE117" i="2"/>
  <c r="N117" i="2"/>
  <c r="V117" i="2"/>
  <c r="Z117" i="2"/>
  <c r="W116" i="2"/>
  <c r="L116" i="2"/>
  <c r="AE113" i="2"/>
  <c r="N113" i="2"/>
  <c r="V113" i="2"/>
  <c r="Z113" i="2"/>
  <c r="W112" i="2"/>
  <c r="L112" i="2"/>
  <c r="Y111" i="2"/>
  <c r="L111" i="2"/>
  <c r="N109" i="2"/>
  <c r="V109" i="2"/>
  <c r="X109" i="2"/>
  <c r="Z109" i="2"/>
  <c r="AD107" i="2"/>
  <c r="AE107" i="2"/>
  <c r="R107" i="2"/>
  <c r="AB105" i="2"/>
  <c r="AD104" i="2"/>
  <c r="AE104" i="2"/>
  <c r="R104" i="2"/>
  <c r="AC104" i="2"/>
  <c r="S103" i="2"/>
  <c r="Y102" i="2"/>
  <c r="AD100" i="2"/>
  <c r="Q100" i="2"/>
  <c r="R100" i="2"/>
  <c r="T100" i="2"/>
  <c r="AC100" i="2"/>
  <c r="AE100" i="2"/>
  <c r="AD99" i="2"/>
  <c r="AE99" i="2"/>
  <c r="Q99" i="2"/>
  <c r="R99" i="2"/>
  <c r="T99" i="2"/>
  <c r="AC99" i="2"/>
  <c r="AD83" i="2"/>
  <c r="Q83" i="2"/>
  <c r="AE83" i="2"/>
  <c r="AB83" i="2"/>
  <c r="R83" i="2"/>
  <c r="AC83" i="2"/>
  <c r="S83" i="2"/>
  <c r="T83" i="2"/>
  <c r="AD81" i="2"/>
  <c r="R81" i="2"/>
  <c r="S81" i="2"/>
  <c r="AB81" i="2"/>
  <c r="AC81" i="2"/>
  <c r="Q81" i="2"/>
  <c r="AE81" i="2"/>
  <c r="T81" i="2"/>
  <c r="AC137" i="2"/>
  <c r="AC133" i="2"/>
  <c r="AC129" i="2"/>
  <c r="U128" i="2"/>
  <c r="AA126" i="2"/>
  <c r="AC125" i="2"/>
  <c r="U124" i="2"/>
  <c r="AA122" i="2"/>
  <c r="U120" i="2"/>
  <c r="AA118" i="2"/>
  <c r="U116" i="2"/>
  <c r="AA114" i="2"/>
  <c r="U112" i="2"/>
  <c r="W111" i="2"/>
  <c r="J105" i="2"/>
  <c r="U105" i="2"/>
  <c r="AD98" i="2"/>
  <c r="R98" i="2"/>
  <c r="S98" i="2"/>
  <c r="AB98" i="2"/>
  <c r="T98" i="2"/>
  <c r="AC98" i="2"/>
  <c r="Q98" i="2"/>
  <c r="N128" i="2"/>
  <c r="V128" i="2"/>
  <c r="Z128" i="2"/>
  <c r="Y126" i="2"/>
  <c r="N124" i="2"/>
  <c r="V124" i="2"/>
  <c r="Z124" i="2"/>
  <c r="Y122" i="2"/>
  <c r="N120" i="2"/>
  <c r="V120" i="2"/>
  <c r="Z120" i="2"/>
  <c r="Y118" i="2"/>
  <c r="N116" i="2"/>
  <c r="V116" i="2"/>
  <c r="Z116" i="2"/>
  <c r="Y114" i="2"/>
  <c r="N112" i="2"/>
  <c r="V112" i="2"/>
  <c r="Z112" i="2"/>
  <c r="N111" i="2"/>
  <c r="V111" i="2"/>
  <c r="X111" i="2"/>
  <c r="Z111" i="2"/>
  <c r="AD103" i="2"/>
  <c r="AE103" i="2"/>
  <c r="R103" i="2"/>
  <c r="AC103" i="2"/>
  <c r="N101" i="2"/>
  <c r="V101" i="2"/>
  <c r="K101" i="2"/>
  <c r="L101" i="2"/>
  <c r="X101" i="2"/>
  <c r="N100" i="2"/>
  <c r="V100" i="2"/>
  <c r="Y100" i="2"/>
  <c r="Z100" i="2"/>
  <c r="K100" i="2"/>
  <c r="L100" i="2"/>
  <c r="X100" i="2"/>
  <c r="N99" i="2"/>
  <c r="V99" i="2"/>
  <c r="L99" i="2"/>
  <c r="M99" i="2"/>
  <c r="W99" i="2"/>
  <c r="X99" i="2"/>
  <c r="Z99" i="2"/>
  <c r="K99" i="2"/>
  <c r="AD137" i="2"/>
  <c r="R137" i="2"/>
  <c r="AD133" i="2"/>
  <c r="R133" i="2"/>
  <c r="AD129" i="2"/>
  <c r="R129" i="2"/>
  <c r="X126" i="2"/>
  <c r="M126" i="2"/>
  <c r="AD125" i="2"/>
  <c r="R125" i="2"/>
  <c r="X122" i="2"/>
  <c r="M122" i="2"/>
  <c r="AD121" i="2"/>
  <c r="R121" i="2"/>
  <c r="X118" i="2"/>
  <c r="M118" i="2"/>
  <c r="AD117" i="2"/>
  <c r="R117" i="2"/>
  <c r="X114" i="2"/>
  <c r="M114" i="2"/>
  <c r="AD113" i="2"/>
  <c r="R113" i="2"/>
  <c r="T111" i="2"/>
  <c r="AE110" i="2"/>
  <c r="S110" i="2"/>
  <c r="AD108" i="2"/>
  <c r="R108" i="2"/>
  <c r="T105" i="2"/>
  <c r="J104" i="2"/>
  <c r="U104" i="2"/>
  <c r="S102" i="2"/>
  <c r="Z101" i="2"/>
  <c r="N96" i="2"/>
  <c r="V96" i="2"/>
  <c r="W96" i="2"/>
  <c r="R101" i="2"/>
  <c r="U97" i="2"/>
  <c r="J95" i="2"/>
  <c r="N94" i="2"/>
  <c r="V94" i="2"/>
  <c r="M94" i="2"/>
  <c r="W94" i="2"/>
  <c r="W93" i="2"/>
  <c r="X92" i="2"/>
  <c r="X91" i="2"/>
  <c r="X90" i="2"/>
  <c r="Z85" i="2"/>
  <c r="J80" i="2"/>
  <c r="U80" i="2"/>
  <c r="P78" i="2"/>
  <c r="AF78" i="2" s="1"/>
  <c r="AA78" i="2"/>
  <c r="Y77" i="2"/>
  <c r="P75" i="2"/>
  <c r="AF75" i="2" s="1"/>
  <c r="AD73" i="2"/>
  <c r="R73" i="2"/>
  <c r="S73" i="2"/>
  <c r="AC73" i="2"/>
  <c r="N97" i="2"/>
  <c r="V97" i="2"/>
  <c r="X97" i="2"/>
  <c r="T95" i="2"/>
  <c r="V92" i="2"/>
  <c r="K92" i="2"/>
  <c r="Y92" i="2"/>
  <c r="N91" i="2"/>
  <c r="V91" i="2"/>
  <c r="Z91" i="2"/>
  <c r="L91" i="2"/>
  <c r="N90" i="2"/>
  <c r="V90" i="2"/>
  <c r="M90" i="2"/>
  <c r="W90" i="2"/>
  <c r="Y85" i="2"/>
  <c r="M85" i="2"/>
  <c r="N77" i="2"/>
  <c r="V77" i="2"/>
  <c r="Z77" i="2"/>
  <c r="M77" i="2"/>
  <c r="X77" i="2"/>
  <c r="AC97" i="2"/>
  <c r="R97" i="2"/>
  <c r="S95" i="2"/>
  <c r="AE94" i="2"/>
  <c r="S94" i="2"/>
  <c r="V93" i="2"/>
  <c r="X93" i="2"/>
  <c r="N88" i="2"/>
  <c r="V88" i="2"/>
  <c r="Y88" i="2"/>
  <c r="K88" i="2"/>
  <c r="V87" i="2"/>
  <c r="L87" i="2"/>
  <c r="Z87" i="2"/>
  <c r="N86" i="2"/>
  <c r="V86" i="2"/>
  <c r="M86" i="2"/>
  <c r="W86" i="2"/>
  <c r="W85" i="2"/>
  <c r="L85" i="2"/>
  <c r="AD79" i="2"/>
  <c r="R79" i="2"/>
  <c r="S79" i="2"/>
  <c r="AC79" i="2"/>
  <c r="U77" i="2"/>
  <c r="L75" i="2"/>
  <c r="AB73" i="2"/>
  <c r="L73" i="2"/>
  <c r="AA71" i="2"/>
  <c r="W98" i="2"/>
  <c r="M98" i="2"/>
  <c r="AB97" i="2"/>
  <c r="AE96" i="2"/>
  <c r="AC95" i="2"/>
  <c r="AC94" i="2"/>
  <c r="AE93" i="2"/>
  <c r="S92" i="2"/>
  <c r="T89" i="2"/>
  <c r="N89" i="2"/>
  <c r="V89" i="2"/>
  <c r="X89" i="2"/>
  <c r="T87" i="2"/>
  <c r="U85" i="2"/>
  <c r="J83" i="2"/>
  <c r="N82" i="2"/>
  <c r="V82" i="2"/>
  <c r="M82" i="2"/>
  <c r="W82" i="2"/>
  <c r="N81" i="2"/>
  <c r="V81" i="2"/>
  <c r="M81" i="2"/>
  <c r="X81" i="2"/>
  <c r="AB79" i="2"/>
  <c r="J78" i="2"/>
  <c r="U78" i="2"/>
  <c r="P76" i="2"/>
  <c r="AF76" i="2" s="1"/>
  <c r="AA76" i="2"/>
  <c r="Y75" i="2"/>
  <c r="N69" i="2"/>
  <c r="V69" i="2"/>
  <c r="Z69" i="2"/>
  <c r="Y69" i="2"/>
  <c r="M69" i="2"/>
  <c r="X69" i="2"/>
  <c r="P68" i="2"/>
  <c r="AF68" i="2" s="1"/>
  <c r="AA68" i="2"/>
  <c r="AD97" i="2"/>
  <c r="S97" i="2"/>
  <c r="AD95" i="2"/>
  <c r="AE95" i="2"/>
  <c r="Q95" i="2"/>
  <c r="AD94" i="2"/>
  <c r="R94" i="2"/>
  <c r="N85" i="2"/>
  <c r="V85" i="2"/>
  <c r="X85" i="2"/>
  <c r="N75" i="2"/>
  <c r="V75" i="2"/>
  <c r="Z75" i="2"/>
  <c r="M75" i="2"/>
  <c r="X75" i="2"/>
  <c r="N73" i="2"/>
  <c r="V73" i="2"/>
  <c r="Z73" i="2"/>
  <c r="Y73" i="2"/>
  <c r="M73" i="2"/>
  <c r="X73" i="2"/>
  <c r="P72" i="2"/>
  <c r="AF72" i="2" s="1"/>
  <c r="AA72" i="2"/>
  <c r="P70" i="2"/>
  <c r="AF70" i="2" s="1"/>
  <c r="AA70" i="2"/>
  <c r="AE101" i="2"/>
  <c r="U101" i="2"/>
  <c r="AA100" i="2"/>
  <c r="Z97" i="2"/>
  <c r="AD96" i="2"/>
  <c r="T96" i="2"/>
  <c r="AC96" i="2"/>
  <c r="Z94" i="2"/>
  <c r="AD93" i="2"/>
  <c r="S93" i="2"/>
  <c r="AB93" i="2"/>
  <c r="P90" i="2"/>
  <c r="AF90" i="2" s="1"/>
  <c r="AC87" i="2"/>
  <c r="P80" i="2"/>
  <c r="AF80" i="2" s="1"/>
  <c r="AA80" i="2"/>
  <c r="AD77" i="2"/>
  <c r="R77" i="2"/>
  <c r="S77" i="2"/>
  <c r="AC77" i="2"/>
  <c r="U75" i="2"/>
  <c r="P74" i="2"/>
  <c r="AF74" i="2" s="1"/>
  <c r="AA74" i="2"/>
  <c r="U73" i="2"/>
  <c r="AC101" i="2"/>
  <c r="T101" i="2"/>
  <c r="N98" i="2"/>
  <c r="V98" i="2"/>
  <c r="Y97" i="2"/>
  <c r="M97" i="2"/>
  <c r="Y94" i="2"/>
  <c r="L94" i="2"/>
  <c r="Z93" i="2"/>
  <c r="AC92" i="2"/>
  <c r="Z90" i="2"/>
  <c r="AB89" i="2"/>
  <c r="AD87" i="2"/>
  <c r="AE87" i="2"/>
  <c r="Q87" i="2"/>
  <c r="AD86" i="2"/>
  <c r="N79" i="2"/>
  <c r="V79" i="2"/>
  <c r="Z79" i="2"/>
  <c r="M79" i="2"/>
  <c r="X79" i="2"/>
  <c r="AB77" i="2"/>
  <c r="J76" i="2"/>
  <c r="U76" i="2"/>
  <c r="T73" i="2"/>
  <c r="J70" i="2"/>
  <c r="U70" i="2"/>
  <c r="J68" i="2"/>
  <c r="U68" i="2"/>
  <c r="AB101" i="2"/>
  <c r="S101" i="2"/>
  <c r="W97" i="2"/>
  <c r="L97" i="2"/>
  <c r="X94" i="2"/>
  <c r="K94" i="2"/>
  <c r="Y91" i="2"/>
  <c r="M91" i="2"/>
  <c r="Y90" i="2"/>
  <c r="L90" i="2"/>
  <c r="Z89" i="2"/>
  <c r="AD88" i="2"/>
  <c r="T88" i="2"/>
  <c r="AC88" i="2"/>
  <c r="Z86" i="2"/>
  <c r="AD85" i="2"/>
  <c r="S85" i="2"/>
  <c r="AB85" i="2"/>
  <c r="P82" i="2"/>
  <c r="AF82" i="2" s="1"/>
  <c r="U79" i="2"/>
  <c r="L77" i="2"/>
  <c r="J74" i="2"/>
  <c r="U74" i="2"/>
  <c r="Q73" i="2"/>
  <c r="J72" i="2"/>
  <c r="U72" i="2"/>
  <c r="AD69" i="2"/>
  <c r="R69" i="2"/>
  <c r="S69" i="2"/>
  <c r="AC69" i="2"/>
  <c r="AC67" i="2"/>
  <c r="AC66" i="2"/>
  <c r="R65" i="2"/>
  <c r="M64" i="2"/>
  <c r="AD66" i="2"/>
  <c r="R66" i="2"/>
  <c r="Y64" i="2"/>
  <c r="L64" i="2"/>
  <c r="AD67" i="2"/>
  <c r="R67" i="2"/>
  <c r="AA66" i="2"/>
  <c r="M66" i="2"/>
  <c r="W64" i="2"/>
  <c r="L66" i="2"/>
  <c r="N64" i="2"/>
  <c r="V64" i="2"/>
  <c r="X64" i="2"/>
  <c r="Z64" i="2"/>
  <c r="X71" i="2"/>
  <c r="X67" i="2"/>
  <c r="W66" i="2"/>
  <c r="N65" i="2"/>
  <c r="V65" i="2"/>
  <c r="X65" i="2"/>
  <c r="Z65" i="2"/>
  <c r="N66" i="2"/>
  <c r="V66" i="2"/>
  <c r="X66" i="2"/>
  <c r="Z66" i="2"/>
  <c r="N67" i="2"/>
  <c r="V67" i="2"/>
  <c r="Z67" i="2"/>
  <c r="T66" i="2"/>
  <c r="N71" i="2"/>
  <c r="V71" i="2"/>
  <c r="Z71" i="2"/>
  <c r="AE67" i="2"/>
  <c r="T67" i="2"/>
  <c r="AE66" i="2"/>
  <c r="S66" i="2"/>
  <c r="AD64" i="2"/>
  <c r="R64" i="2"/>
  <c r="AE20" i="2"/>
  <c r="R21" i="2"/>
  <c r="AC21" i="2"/>
  <c r="Q21" i="2"/>
  <c r="AB21" i="2"/>
  <c r="S21" i="2"/>
  <c r="AD21" i="2"/>
  <c r="T21" i="2"/>
  <c r="AE21" i="2"/>
  <c r="Z11" i="2"/>
  <c r="K11" i="2"/>
  <c r="L11" i="2"/>
  <c r="M11" i="2"/>
  <c r="N11" i="2"/>
  <c r="V11" i="2"/>
  <c r="X7" i="2"/>
  <c r="Q6" i="2"/>
  <c r="J21" i="2"/>
  <c r="U21" i="2"/>
  <c r="J18" i="2"/>
  <c r="U18" i="2"/>
  <c r="J16" i="2"/>
  <c r="U16" i="2"/>
  <c r="J14" i="2"/>
  <c r="U14" i="2"/>
  <c r="P15" i="2"/>
  <c r="AF15" i="2" s="1"/>
  <c r="P13" i="2"/>
  <c r="AF13" i="2" s="1"/>
  <c r="P7" i="2"/>
  <c r="AF7" i="2" s="1"/>
  <c r="Y6" i="2"/>
  <c r="Z6" i="2"/>
  <c r="K6" i="2"/>
  <c r="L6" i="2"/>
  <c r="M6" i="2"/>
  <c r="N6" i="2"/>
  <c r="V6" i="2"/>
  <c r="W6" i="2"/>
  <c r="J20" i="2"/>
  <c r="U20" i="2"/>
  <c r="AA21" i="2"/>
  <c r="T9" i="2"/>
  <c r="AB9" i="2"/>
  <c r="AC9" i="2"/>
  <c r="Y7" i="2"/>
  <c r="Z7" i="2"/>
  <c r="K7" i="2"/>
  <c r="L7" i="2"/>
  <c r="M7" i="2"/>
  <c r="N7" i="2"/>
  <c r="V7" i="2"/>
  <c r="J15" i="2"/>
  <c r="U15" i="2"/>
  <c r="J13" i="2"/>
  <c r="U13" i="2"/>
  <c r="R12" i="2"/>
  <c r="S12" i="2"/>
  <c r="T12" i="2"/>
  <c r="AC12" i="2"/>
  <c r="AD12" i="2"/>
  <c r="S10" i="2"/>
  <c r="AD10" i="2"/>
  <c r="Y8" i="2"/>
  <c r="Z8" i="2"/>
  <c r="K8" i="2"/>
  <c r="L8" i="2"/>
  <c r="M8" i="2"/>
  <c r="N8" i="2"/>
  <c r="V8" i="2"/>
  <c r="Q5" i="2"/>
  <c r="S5" i="2"/>
  <c r="T5" i="2"/>
  <c r="P16" i="2"/>
  <c r="AF16" i="2" s="1"/>
  <c r="P14" i="2"/>
  <c r="AF14" i="2" s="1"/>
  <c r="P11" i="2"/>
  <c r="AF11" i="2" s="1"/>
  <c r="Y9" i="2"/>
  <c r="Z9" i="2"/>
  <c r="K9" i="2"/>
  <c r="L9" i="2"/>
  <c r="M9" i="2"/>
  <c r="N9" i="2"/>
  <c r="V9" i="2"/>
  <c r="AE12" i="2"/>
  <c r="J12" i="2"/>
  <c r="U12" i="2"/>
  <c r="Y10" i="2"/>
  <c r="Z10" i="2"/>
  <c r="K10" i="2"/>
  <c r="L10" i="2"/>
  <c r="M10" i="2"/>
  <c r="N10" i="2"/>
  <c r="V10" i="2"/>
  <c r="X6" i="2"/>
  <c r="Y5" i="2"/>
  <c r="Z5" i="2"/>
  <c r="K5" i="2"/>
  <c r="L5" i="2"/>
  <c r="M5" i="2"/>
  <c r="N5" i="2"/>
  <c r="V5" i="2"/>
  <c r="W5" i="2"/>
  <c r="U11" i="2"/>
  <c r="U10" i="2"/>
  <c r="U9" i="2"/>
  <c r="U8" i="2"/>
  <c r="U7" i="2"/>
  <c r="U6" i="2"/>
  <c r="U5" i="2"/>
  <c r="C9" i="1"/>
  <c r="A5" i="6"/>
  <c r="A4" i="6"/>
  <c r="B1" i="3"/>
  <c r="K1" i="2"/>
  <c r="P4" i="2"/>
  <c r="U4" i="2"/>
  <c r="E2" i="5"/>
  <c r="B1" i="5"/>
  <c r="C25" i="5" s="1"/>
  <c r="G18" i="5"/>
  <c r="B26" i="5"/>
  <c r="B25" i="5"/>
  <c r="F24" i="5"/>
  <c r="I24" i="5" s="1"/>
  <c r="E24" i="5"/>
  <c r="B24" i="5"/>
  <c r="A24" i="5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I23" i="5"/>
  <c r="G23" i="5"/>
  <c r="C19" i="5"/>
  <c r="B10" i="5"/>
  <c r="F9" i="5"/>
  <c r="I9" i="5" s="1"/>
  <c r="B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I8" i="5"/>
  <c r="H8" i="5"/>
  <c r="G8" i="5"/>
  <c r="J8" i="5" s="1"/>
  <c r="H4" i="5"/>
  <c r="X191" i="2" l="1"/>
  <c r="M191" i="2"/>
  <c r="AF109" i="2"/>
  <c r="AB109" i="2"/>
  <c r="AC109" i="2"/>
  <c r="T109" i="2"/>
  <c r="S109" i="2"/>
  <c r="AE109" i="2"/>
  <c r="Q109" i="2"/>
  <c r="S9" i="2"/>
  <c r="AE84" i="2"/>
  <c r="N93" i="2"/>
  <c r="X110" i="2"/>
  <c r="X144" i="2"/>
  <c r="X148" i="2"/>
  <c r="K144" i="2"/>
  <c r="K148" i="2"/>
  <c r="Y178" i="2"/>
  <c r="AE203" i="2"/>
  <c r="V184" i="2"/>
  <c r="W188" i="2"/>
  <c r="Q188" i="2"/>
  <c r="T207" i="2"/>
  <c r="W200" i="2"/>
  <c r="X174" i="2"/>
  <c r="Z191" i="2"/>
  <c r="AD187" i="2"/>
  <c r="AF206" i="2"/>
  <c r="AD206" i="2"/>
  <c r="R93" i="2"/>
  <c r="AF93" i="2"/>
  <c r="AC93" i="2"/>
  <c r="Q93" i="2"/>
  <c r="T93" i="2"/>
  <c r="AF144" i="2"/>
  <c r="R144" i="2"/>
  <c r="S144" i="2"/>
  <c r="AB144" i="2"/>
  <c r="AF196" i="2"/>
  <c r="Q196" i="2"/>
  <c r="Q86" i="2"/>
  <c r="AF86" i="2"/>
  <c r="S86" i="2"/>
  <c r="AB86" i="2"/>
  <c r="AC86" i="2"/>
  <c r="AE86" i="2"/>
  <c r="X119" i="2"/>
  <c r="M119" i="2"/>
  <c r="W119" i="2"/>
  <c r="K119" i="2"/>
  <c r="Y119" i="2"/>
  <c r="L119" i="2"/>
  <c r="X196" i="2"/>
  <c r="Y196" i="2"/>
  <c r="M196" i="2"/>
  <c r="N196" i="2"/>
  <c r="AF147" i="2"/>
  <c r="AB147" i="2"/>
  <c r="S147" i="2"/>
  <c r="T147" i="2"/>
  <c r="R10" i="2"/>
  <c r="R9" i="2"/>
  <c r="Z92" i="2"/>
  <c r="R86" i="2"/>
  <c r="T86" i="2"/>
  <c r="AD84" i="2"/>
  <c r="X96" i="2"/>
  <c r="V110" i="2"/>
  <c r="AD147" i="2"/>
  <c r="Z144" i="2"/>
  <c r="V148" i="2"/>
  <c r="AE176" i="2"/>
  <c r="AE184" i="2"/>
  <c r="R182" i="2"/>
  <c r="X178" i="2"/>
  <c r="T203" i="2"/>
  <c r="AE210" i="2"/>
  <c r="AE212" i="2"/>
  <c r="N184" i="2"/>
  <c r="V188" i="2"/>
  <c r="AD189" i="2"/>
  <c r="AE188" i="2"/>
  <c r="AB207" i="2"/>
  <c r="W222" i="2"/>
  <c r="W174" i="2"/>
  <c r="Y191" i="2"/>
  <c r="W192" i="2"/>
  <c r="T196" i="2"/>
  <c r="T222" i="2"/>
  <c r="AC187" i="2"/>
  <c r="AE222" i="2"/>
  <c r="AF223" i="2"/>
  <c r="AD223" i="2"/>
  <c r="Q223" i="2"/>
  <c r="R223" i="2"/>
  <c r="T223" i="2"/>
  <c r="AB223" i="2"/>
  <c r="AC223" i="2"/>
  <c r="AF216" i="2"/>
  <c r="AC216" i="2"/>
  <c r="AD216" i="2"/>
  <c r="Q216" i="2"/>
  <c r="R216" i="2"/>
  <c r="Y82" i="2"/>
  <c r="L82" i="2"/>
  <c r="X82" i="2"/>
  <c r="Z82" i="2"/>
  <c r="K82" i="2"/>
  <c r="AF191" i="2"/>
  <c r="AC191" i="2"/>
  <c r="AF157" i="2"/>
  <c r="S157" i="2"/>
  <c r="Q139" i="2"/>
  <c r="AF139" i="2"/>
  <c r="Q197" i="2"/>
  <c r="AF197" i="2"/>
  <c r="L108" i="2"/>
  <c r="K108" i="2"/>
  <c r="W108" i="2"/>
  <c r="Q89" i="2"/>
  <c r="R89" i="2"/>
  <c r="AF89" i="2"/>
  <c r="AE89" i="2"/>
  <c r="K110" i="2"/>
  <c r="M110" i="2"/>
  <c r="AC84" i="2"/>
  <c r="AC202" i="2"/>
  <c r="N92" i="2"/>
  <c r="M96" i="2"/>
  <c r="Y144" i="2"/>
  <c r="W178" i="2"/>
  <c r="N188" i="2"/>
  <c r="W191" i="2"/>
  <c r="AB187" i="2"/>
  <c r="AF65" i="2"/>
  <c r="AB65" i="2"/>
  <c r="AC65" i="2"/>
  <c r="Q65" i="2"/>
  <c r="AE65" i="2"/>
  <c r="T65" i="2"/>
  <c r="S65" i="2"/>
  <c r="AB84" i="2"/>
  <c r="Y93" i="2"/>
  <c r="K96" i="2"/>
  <c r="W110" i="2"/>
  <c r="M108" i="2"/>
  <c r="Z119" i="2"/>
  <c r="Z151" i="2"/>
  <c r="AE144" i="2"/>
  <c r="V178" i="2"/>
  <c r="V196" i="2"/>
  <c r="W196" i="2"/>
  <c r="L184" i="2"/>
  <c r="M188" i="2"/>
  <c r="AB189" i="2"/>
  <c r="AC188" i="2"/>
  <c r="N174" i="2"/>
  <c r="V191" i="2"/>
  <c r="N192" i="2"/>
  <c r="T187" i="2"/>
  <c r="K66" i="2"/>
  <c r="Y66" i="2"/>
  <c r="AF220" i="2"/>
  <c r="AC220" i="2"/>
  <c r="AD220" i="2"/>
  <c r="Q220" i="2"/>
  <c r="R220" i="2"/>
  <c r="L67" i="2"/>
  <c r="Y67" i="2"/>
  <c r="M67" i="2"/>
  <c r="W67" i="2"/>
  <c r="K67" i="2"/>
  <c r="AF145" i="2"/>
  <c r="AE145" i="2"/>
  <c r="AF73" i="2"/>
  <c r="AE73" i="2"/>
  <c r="AF79" i="2"/>
  <c r="Q79" i="2"/>
  <c r="T79" i="2"/>
  <c r="AE79" i="2"/>
  <c r="AF214" i="2"/>
  <c r="AC214" i="2"/>
  <c r="AD214" i="2"/>
  <c r="Q214" i="2"/>
  <c r="R214" i="2"/>
  <c r="Q187" i="2"/>
  <c r="Q202" i="2"/>
  <c r="AF202" i="2"/>
  <c r="AD202" i="2"/>
  <c r="AF207" i="2"/>
  <c r="Q207" i="2"/>
  <c r="AC207" i="2"/>
  <c r="AD207" i="2"/>
  <c r="S182" i="2"/>
  <c r="AF182" i="2"/>
  <c r="X200" i="2"/>
  <c r="Y200" i="2"/>
  <c r="M200" i="2"/>
  <c r="N200" i="2"/>
  <c r="R84" i="2"/>
  <c r="S89" i="2"/>
  <c r="Z96" i="2"/>
  <c r="Z110" i="2"/>
  <c r="V108" i="2"/>
  <c r="AE182" i="2"/>
  <c r="Y188" i="2"/>
  <c r="S202" i="2"/>
  <c r="R188" i="2"/>
  <c r="AE207" i="2"/>
  <c r="Z200" i="2"/>
  <c r="Y174" i="2"/>
  <c r="AE187" i="2"/>
  <c r="AF203" i="2"/>
  <c r="AC203" i="2"/>
  <c r="AD203" i="2"/>
  <c r="Q203" i="2"/>
  <c r="AF212" i="2"/>
  <c r="AC212" i="2"/>
  <c r="AD212" i="2"/>
  <c r="Q212" i="2"/>
  <c r="R212" i="2"/>
  <c r="W144" i="2"/>
  <c r="M144" i="2"/>
  <c r="S84" i="2"/>
  <c r="T84" i="2"/>
  <c r="N108" i="2"/>
  <c r="Q9" i="2"/>
  <c r="Q84" i="2"/>
  <c r="AC89" i="2"/>
  <c r="L96" i="2"/>
  <c r="N110" i="2"/>
  <c r="Y110" i="2"/>
  <c r="T182" i="2"/>
  <c r="N148" i="2"/>
  <c r="W148" i="2"/>
  <c r="AB203" i="2"/>
  <c r="AB212" i="2"/>
  <c r="M184" i="2"/>
  <c r="AD188" i="2"/>
  <c r="K200" i="2"/>
  <c r="V174" i="2"/>
  <c r="S184" i="2"/>
  <c r="AF184" i="2"/>
  <c r="Q92" i="2"/>
  <c r="AF92" i="2"/>
  <c r="R92" i="2"/>
  <c r="AE92" i="2"/>
  <c r="S176" i="2"/>
  <c r="AF176" i="2"/>
  <c r="AF210" i="2"/>
  <c r="AC210" i="2"/>
  <c r="AD210" i="2"/>
  <c r="Q210" i="2"/>
  <c r="R210" i="2"/>
  <c r="Y87" i="2"/>
  <c r="M87" i="2"/>
  <c r="W87" i="2"/>
  <c r="X87" i="2"/>
  <c r="K87" i="2"/>
  <c r="U17" i="2"/>
  <c r="AD65" i="2"/>
  <c r="AB5" i="2"/>
  <c r="T8" i="2"/>
  <c r="AD92" i="2"/>
  <c r="AB92" i="2"/>
  <c r="Y108" i="2"/>
  <c r="V119" i="2"/>
  <c r="T176" i="2"/>
  <c r="T184" i="2"/>
  <c r="AB176" i="2"/>
  <c r="AB184" i="2"/>
  <c r="N144" i="2"/>
  <c r="AC182" i="2"/>
  <c r="AC144" i="2"/>
  <c r="S210" i="2"/>
  <c r="S212" i="2"/>
  <c r="L196" i="2"/>
  <c r="K184" i="2"/>
  <c r="L188" i="2"/>
  <c r="T189" i="2"/>
  <c r="AE202" i="2"/>
  <c r="Q222" i="2"/>
  <c r="AB188" i="2"/>
  <c r="AD196" i="2"/>
  <c r="V200" i="2"/>
  <c r="R222" i="2"/>
  <c r="M174" i="2"/>
  <c r="N191" i="2"/>
  <c r="L192" i="2"/>
  <c r="S187" i="2"/>
  <c r="R206" i="2"/>
  <c r="AF107" i="2"/>
  <c r="AB107" i="2"/>
  <c r="AC107" i="2"/>
  <c r="Q107" i="2"/>
  <c r="S107" i="2"/>
  <c r="T107" i="2"/>
  <c r="AF190" i="2"/>
  <c r="AC190" i="2"/>
  <c r="AD101" i="2"/>
  <c r="AF101" i="2"/>
  <c r="Q101" i="2"/>
  <c r="AF218" i="2"/>
  <c r="AC218" i="2"/>
  <c r="AD218" i="2"/>
  <c r="Q218" i="2"/>
  <c r="R218" i="2"/>
  <c r="Z108" i="2"/>
  <c r="AD182" i="2"/>
  <c r="K188" i="2"/>
  <c r="AB202" i="2"/>
  <c r="T188" i="2"/>
  <c r="R187" i="2"/>
  <c r="L93" i="2"/>
  <c r="K93" i="2"/>
  <c r="L151" i="2"/>
  <c r="Y151" i="2"/>
  <c r="X151" i="2"/>
  <c r="K151" i="2"/>
  <c r="N222" i="2"/>
  <c r="V222" i="2"/>
  <c r="Z222" i="2"/>
  <c r="X222" i="2"/>
  <c r="L222" i="2"/>
  <c r="Y222" i="2"/>
  <c r="M222" i="2"/>
  <c r="L92" i="2"/>
  <c r="W92" i="2"/>
  <c r="P17" i="2"/>
  <c r="AF17" i="2" s="1"/>
  <c r="Q10" i="2"/>
  <c r="AC10" i="2"/>
  <c r="AB10" i="2"/>
  <c r="R5" i="2"/>
  <c r="AE5" i="2"/>
  <c r="AD5" i="2"/>
  <c r="AC5" i="2"/>
  <c r="AB20" i="2"/>
  <c r="AA20" i="2"/>
  <c r="AB6" i="2"/>
  <c r="AD8" i="2"/>
  <c r="T6" i="2"/>
  <c r="Q20" i="2"/>
  <c r="AC8" i="2"/>
  <c r="S6" i="2"/>
  <c r="AC20" i="2"/>
  <c r="AB8" i="2"/>
  <c r="R6" i="2"/>
  <c r="R20" i="2"/>
  <c r="AE6" i="2"/>
  <c r="S8" i="2"/>
  <c r="T20" i="2"/>
  <c r="AF8" i="2"/>
  <c r="R8" i="2"/>
  <c r="AD6" i="2"/>
  <c r="AD20" i="2"/>
  <c r="Q8" i="2"/>
  <c r="AC6" i="2"/>
  <c r="S20" i="2"/>
  <c r="AB12" i="2"/>
  <c r="AF12" i="2"/>
  <c r="I22" i="2"/>
  <c r="O22" i="2"/>
  <c r="I25" i="2"/>
  <c r="O25" i="2"/>
  <c r="O19" i="2"/>
  <c r="I19" i="2"/>
  <c r="I23" i="2"/>
  <c r="O23" i="2"/>
  <c r="P18" i="2"/>
  <c r="AA18" i="2"/>
  <c r="I26" i="2"/>
  <c r="O26" i="2"/>
  <c r="AE10" i="2"/>
  <c r="AF10" i="2"/>
  <c r="AE9" i="2"/>
  <c r="AF9" i="2"/>
  <c r="T4" i="2"/>
  <c r="AF4" i="2"/>
  <c r="Z13" i="2"/>
  <c r="K13" i="2"/>
  <c r="M13" i="2"/>
  <c r="N13" i="2"/>
  <c r="V13" i="2"/>
  <c r="W13" i="2"/>
  <c r="X13" i="2"/>
  <c r="Y13" i="2"/>
  <c r="L13" i="2"/>
  <c r="N70" i="2"/>
  <c r="V70" i="2"/>
  <c r="Z70" i="2"/>
  <c r="L70" i="2"/>
  <c r="W70" i="2"/>
  <c r="K70" i="2"/>
  <c r="Y70" i="2"/>
  <c r="M70" i="2"/>
  <c r="X70" i="2"/>
  <c r="AD90" i="2"/>
  <c r="R90" i="2"/>
  <c r="AB90" i="2"/>
  <c r="Q90" i="2"/>
  <c r="AC90" i="2"/>
  <c r="S90" i="2"/>
  <c r="AE90" i="2"/>
  <c r="T90" i="2"/>
  <c r="Z15" i="2"/>
  <c r="K15" i="2"/>
  <c r="M15" i="2"/>
  <c r="N15" i="2"/>
  <c r="V15" i="2"/>
  <c r="W15" i="2"/>
  <c r="X15" i="2"/>
  <c r="Y15" i="2"/>
  <c r="L15" i="2"/>
  <c r="N74" i="2"/>
  <c r="V74" i="2"/>
  <c r="Z74" i="2"/>
  <c r="L74" i="2"/>
  <c r="W74" i="2"/>
  <c r="K74" i="2"/>
  <c r="M74" i="2"/>
  <c r="X74" i="2"/>
  <c r="Y74" i="2"/>
  <c r="AD76" i="2"/>
  <c r="R76" i="2"/>
  <c r="AB76" i="2"/>
  <c r="AC76" i="2"/>
  <c r="Q76" i="2"/>
  <c r="AE76" i="2"/>
  <c r="S76" i="2"/>
  <c r="T76" i="2"/>
  <c r="Z18" i="2"/>
  <c r="M18" i="2"/>
  <c r="N18" i="2"/>
  <c r="V18" i="2"/>
  <c r="L18" i="2"/>
  <c r="Y18" i="2"/>
  <c r="W18" i="2"/>
  <c r="K18" i="2"/>
  <c r="X18" i="2"/>
  <c r="AD151" i="2"/>
  <c r="Q151" i="2"/>
  <c r="R151" i="2"/>
  <c r="AB151" i="2"/>
  <c r="AC151" i="2"/>
  <c r="AE151" i="2"/>
  <c r="S151" i="2"/>
  <c r="T151" i="2"/>
  <c r="N156" i="2"/>
  <c r="V156" i="2"/>
  <c r="L156" i="2"/>
  <c r="Z156" i="2"/>
  <c r="W156" i="2"/>
  <c r="K156" i="2"/>
  <c r="X156" i="2"/>
  <c r="M156" i="2"/>
  <c r="Y156" i="2"/>
  <c r="N76" i="2"/>
  <c r="V76" i="2"/>
  <c r="Z76" i="2"/>
  <c r="K76" i="2"/>
  <c r="W76" i="2"/>
  <c r="X76" i="2"/>
  <c r="L76" i="2"/>
  <c r="Y76" i="2"/>
  <c r="M76" i="2"/>
  <c r="AD80" i="2"/>
  <c r="R80" i="2"/>
  <c r="AB80" i="2"/>
  <c r="AC80" i="2"/>
  <c r="Q80" i="2"/>
  <c r="AE80" i="2"/>
  <c r="S80" i="2"/>
  <c r="T80" i="2"/>
  <c r="N78" i="2"/>
  <c r="V78" i="2"/>
  <c r="Z78" i="2"/>
  <c r="K78" i="2"/>
  <c r="W78" i="2"/>
  <c r="X78" i="2"/>
  <c r="L78" i="2"/>
  <c r="Y78" i="2"/>
  <c r="M78" i="2"/>
  <c r="AD75" i="2"/>
  <c r="R75" i="2"/>
  <c r="S75" i="2"/>
  <c r="AC75" i="2"/>
  <c r="Q75" i="2"/>
  <c r="T75" i="2"/>
  <c r="AB75" i="2"/>
  <c r="AE75" i="2"/>
  <c r="N134" i="2"/>
  <c r="V134" i="2"/>
  <c r="Z134" i="2"/>
  <c r="M134" i="2"/>
  <c r="X134" i="2"/>
  <c r="K134" i="2"/>
  <c r="L134" i="2"/>
  <c r="W134" i="2"/>
  <c r="Y134" i="2"/>
  <c r="AD130" i="2"/>
  <c r="R130" i="2"/>
  <c r="Q130" i="2"/>
  <c r="AB130" i="2"/>
  <c r="S130" i="2"/>
  <c r="AC130" i="2"/>
  <c r="AE130" i="2"/>
  <c r="T130" i="2"/>
  <c r="N138" i="2"/>
  <c r="V138" i="2"/>
  <c r="Z138" i="2"/>
  <c r="K138" i="2"/>
  <c r="L138" i="2"/>
  <c r="W138" i="2"/>
  <c r="M138" i="2"/>
  <c r="X138" i="2"/>
  <c r="Y138" i="2"/>
  <c r="Z17" i="2"/>
  <c r="K17" i="2"/>
  <c r="M17" i="2"/>
  <c r="N17" i="2"/>
  <c r="V17" i="2"/>
  <c r="W17" i="2"/>
  <c r="X17" i="2"/>
  <c r="Y17" i="2"/>
  <c r="L17" i="2"/>
  <c r="Z20" i="2"/>
  <c r="M20" i="2"/>
  <c r="Y20" i="2"/>
  <c r="K20" i="2"/>
  <c r="V20" i="2"/>
  <c r="L20" i="2"/>
  <c r="W20" i="2"/>
  <c r="N20" i="2"/>
  <c r="X20" i="2"/>
  <c r="AD82" i="2"/>
  <c r="R82" i="2"/>
  <c r="AB82" i="2"/>
  <c r="Q82" i="2"/>
  <c r="AC82" i="2"/>
  <c r="S82" i="2"/>
  <c r="AE82" i="2"/>
  <c r="T82" i="2"/>
  <c r="AD74" i="2"/>
  <c r="R74" i="2"/>
  <c r="AB74" i="2"/>
  <c r="AC74" i="2"/>
  <c r="AE74" i="2"/>
  <c r="Q74" i="2"/>
  <c r="S74" i="2"/>
  <c r="T74" i="2"/>
  <c r="N105" i="2"/>
  <c r="V105" i="2"/>
  <c r="W105" i="2"/>
  <c r="X105" i="2"/>
  <c r="Z105" i="2"/>
  <c r="M105" i="2"/>
  <c r="Y105" i="2"/>
  <c r="K105" i="2"/>
  <c r="L105" i="2"/>
  <c r="N136" i="2"/>
  <c r="V136" i="2"/>
  <c r="Z136" i="2"/>
  <c r="K136" i="2"/>
  <c r="L136" i="2"/>
  <c r="W136" i="2"/>
  <c r="Y136" i="2"/>
  <c r="M136" i="2"/>
  <c r="X136" i="2"/>
  <c r="R16" i="2"/>
  <c r="S16" i="2"/>
  <c r="AC16" i="2"/>
  <c r="AD16" i="2"/>
  <c r="AE16" i="2"/>
  <c r="Q16" i="2"/>
  <c r="T16" i="2"/>
  <c r="AB16" i="2"/>
  <c r="N95" i="2"/>
  <c r="V95" i="2"/>
  <c r="L95" i="2"/>
  <c r="Z95" i="2"/>
  <c r="K95" i="2"/>
  <c r="X95" i="2"/>
  <c r="M95" i="2"/>
  <c r="Y95" i="2"/>
  <c r="W95" i="2"/>
  <c r="AD138" i="2"/>
  <c r="R138" i="2"/>
  <c r="Q138" i="2"/>
  <c r="AB138" i="2"/>
  <c r="S138" i="2"/>
  <c r="T138" i="2"/>
  <c r="AC138" i="2"/>
  <c r="AE138" i="2"/>
  <c r="N140" i="2"/>
  <c r="V140" i="2"/>
  <c r="Z140" i="2"/>
  <c r="K140" i="2"/>
  <c r="L140" i="2"/>
  <c r="W140" i="2"/>
  <c r="X140" i="2"/>
  <c r="Y140" i="2"/>
  <c r="M140" i="2"/>
  <c r="R11" i="2"/>
  <c r="S11" i="2"/>
  <c r="T11" i="2"/>
  <c r="AB11" i="2"/>
  <c r="AC11" i="2"/>
  <c r="AD11" i="2"/>
  <c r="Q11" i="2"/>
  <c r="AE11" i="2"/>
  <c r="Q7" i="2"/>
  <c r="R7" i="2"/>
  <c r="S7" i="2"/>
  <c r="T7" i="2"/>
  <c r="AB7" i="2"/>
  <c r="AC7" i="2"/>
  <c r="AD7" i="2"/>
  <c r="AE7" i="2"/>
  <c r="Z21" i="2"/>
  <c r="M21" i="2"/>
  <c r="L21" i="2"/>
  <c r="W21" i="2"/>
  <c r="N21" i="2"/>
  <c r="X21" i="2"/>
  <c r="Y21" i="2"/>
  <c r="K21" i="2"/>
  <c r="V21" i="2"/>
  <c r="R13" i="2"/>
  <c r="S13" i="2"/>
  <c r="AC13" i="2"/>
  <c r="AD13" i="2"/>
  <c r="AB13" i="2"/>
  <c r="AE13" i="2"/>
  <c r="Q13" i="2"/>
  <c r="T13" i="2"/>
  <c r="N83" i="2"/>
  <c r="V83" i="2"/>
  <c r="Z83" i="2"/>
  <c r="L83" i="2"/>
  <c r="W83" i="2"/>
  <c r="K83" i="2"/>
  <c r="X83" i="2"/>
  <c r="M83" i="2"/>
  <c r="Y83" i="2"/>
  <c r="Z12" i="2"/>
  <c r="K12" i="2"/>
  <c r="L12" i="2"/>
  <c r="M12" i="2"/>
  <c r="N12" i="2"/>
  <c r="V12" i="2"/>
  <c r="W12" i="2"/>
  <c r="X12" i="2"/>
  <c r="Y12" i="2"/>
  <c r="R14" i="2"/>
  <c r="S14" i="2"/>
  <c r="AC14" i="2"/>
  <c r="AD14" i="2"/>
  <c r="AE14" i="2"/>
  <c r="Q14" i="2"/>
  <c r="T14" i="2"/>
  <c r="AB14" i="2"/>
  <c r="R15" i="2"/>
  <c r="S15" i="2"/>
  <c r="AC15" i="2"/>
  <c r="AD15" i="2"/>
  <c r="AB15" i="2"/>
  <c r="AE15" i="2"/>
  <c r="Q15" i="2"/>
  <c r="T15" i="2"/>
  <c r="Z14" i="2"/>
  <c r="K14" i="2"/>
  <c r="M14" i="2"/>
  <c r="N14" i="2"/>
  <c r="V14" i="2"/>
  <c r="W14" i="2"/>
  <c r="X14" i="2"/>
  <c r="Y14" i="2"/>
  <c r="L14" i="2"/>
  <c r="N72" i="2"/>
  <c r="V72" i="2"/>
  <c r="Z72" i="2"/>
  <c r="K72" i="2"/>
  <c r="Y72" i="2"/>
  <c r="L72" i="2"/>
  <c r="M72" i="2"/>
  <c r="W72" i="2"/>
  <c r="X72" i="2"/>
  <c r="N68" i="2"/>
  <c r="V68" i="2"/>
  <c r="Z68" i="2"/>
  <c r="K68" i="2"/>
  <c r="X68" i="2"/>
  <c r="Y68" i="2"/>
  <c r="L68" i="2"/>
  <c r="M68" i="2"/>
  <c r="W68" i="2"/>
  <c r="AD70" i="2"/>
  <c r="R70" i="2"/>
  <c r="AB70" i="2"/>
  <c r="AC70" i="2"/>
  <c r="AE70" i="2"/>
  <c r="Q70" i="2"/>
  <c r="S70" i="2"/>
  <c r="T70" i="2"/>
  <c r="AD78" i="2"/>
  <c r="R78" i="2"/>
  <c r="Q78" i="2"/>
  <c r="AE78" i="2"/>
  <c r="S78" i="2"/>
  <c r="T78" i="2"/>
  <c r="AB78" i="2"/>
  <c r="AC78" i="2"/>
  <c r="N104" i="2"/>
  <c r="V104" i="2"/>
  <c r="W104" i="2"/>
  <c r="X104" i="2"/>
  <c r="Z104" i="2"/>
  <c r="M104" i="2"/>
  <c r="K104" i="2"/>
  <c r="L104" i="2"/>
  <c r="Y104" i="2"/>
  <c r="N106" i="2"/>
  <c r="V106" i="2"/>
  <c r="W106" i="2"/>
  <c r="X106" i="2"/>
  <c r="Z106" i="2"/>
  <c r="M106" i="2"/>
  <c r="Y106" i="2"/>
  <c r="K106" i="2"/>
  <c r="L106" i="2"/>
  <c r="AD132" i="2"/>
  <c r="R132" i="2"/>
  <c r="S132" i="2"/>
  <c r="AC132" i="2"/>
  <c r="Q132" i="2"/>
  <c r="AB132" i="2"/>
  <c r="T132" i="2"/>
  <c r="AE132" i="2"/>
  <c r="N130" i="2"/>
  <c r="V130" i="2"/>
  <c r="Z130" i="2"/>
  <c r="M130" i="2"/>
  <c r="X130" i="2"/>
  <c r="K130" i="2"/>
  <c r="L130" i="2"/>
  <c r="W130" i="2"/>
  <c r="Y130" i="2"/>
  <c r="AD142" i="2"/>
  <c r="R142" i="2"/>
  <c r="Q142" i="2"/>
  <c r="AB142" i="2"/>
  <c r="T142" i="2"/>
  <c r="AC142" i="2"/>
  <c r="AE142" i="2"/>
  <c r="S142" i="2"/>
  <c r="Q168" i="2"/>
  <c r="R168" i="2"/>
  <c r="S168" i="2"/>
  <c r="AB168" i="2"/>
  <c r="T168" i="2"/>
  <c r="AC168" i="2"/>
  <c r="AD168" i="2"/>
  <c r="AE168" i="2"/>
  <c r="Q172" i="2"/>
  <c r="R172" i="2"/>
  <c r="S172" i="2"/>
  <c r="AB172" i="2"/>
  <c r="T172" i="2"/>
  <c r="AC172" i="2"/>
  <c r="AD172" i="2"/>
  <c r="AE172" i="2"/>
  <c r="AD72" i="2"/>
  <c r="R72" i="2"/>
  <c r="Q72" i="2"/>
  <c r="AB72" i="2"/>
  <c r="AC72" i="2"/>
  <c r="AE72" i="2"/>
  <c r="S72" i="2"/>
  <c r="T72" i="2"/>
  <c r="AD68" i="2"/>
  <c r="R68" i="2"/>
  <c r="Q68" i="2"/>
  <c r="AB68" i="2"/>
  <c r="AC68" i="2"/>
  <c r="AE68" i="2"/>
  <c r="S68" i="2"/>
  <c r="T68" i="2"/>
  <c r="N80" i="2"/>
  <c r="V80" i="2"/>
  <c r="Z80" i="2"/>
  <c r="K80" i="2"/>
  <c r="L80" i="2"/>
  <c r="Y80" i="2"/>
  <c r="M80" i="2"/>
  <c r="W80" i="2"/>
  <c r="X80" i="2"/>
  <c r="AD128" i="2"/>
  <c r="R128" i="2"/>
  <c r="S128" i="2"/>
  <c r="AC128" i="2"/>
  <c r="Q128" i="2"/>
  <c r="AB128" i="2"/>
  <c r="T128" i="2"/>
  <c r="AE128" i="2"/>
  <c r="Q164" i="2"/>
  <c r="R164" i="2"/>
  <c r="S164" i="2"/>
  <c r="AB164" i="2"/>
  <c r="T164" i="2"/>
  <c r="AC164" i="2"/>
  <c r="AD164" i="2"/>
  <c r="AE164" i="2"/>
  <c r="R17" i="2"/>
  <c r="S17" i="2"/>
  <c r="AC17" i="2"/>
  <c r="AD17" i="2"/>
  <c r="AB17" i="2"/>
  <c r="AE17" i="2"/>
  <c r="Q17" i="2"/>
  <c r="T17" i="2"/>
  <c r="Z16" i="2"/>
  <c r="K16" i="2"/>
  <c r="M16" i="2"/>
  <c r="N16" i="2"/>
  <c r="V16" i="2"/>
  <c r="W16" i="2"/>
  <c r="X16" i="2"/>
  <c r="Y16" i="2"/>
  <c r="L16" i="2"/>
  <c r="N103" i="2"/>
  <c r="V103" i="2"/>
  <c r="W103" i="2"/>
  <c r="X103" i="2"/>
  <c r="Z103" i="2"/>
  <c r="M103" i="2"/>
  <c r="L103" i="2"/>
  <c r="Y103" i="2"/>
  <c r="K103" i="2"/>
  <c r="AD140" i="2"/>
  <c r="R140" i="2"/>
  <c r="Q140" i="2"/>
  <c r="AB140" i="2"/>
  <c r="S140" i="2"/>
  <c r="T140" i="2"/>
  <c r="AC140" i="2"/>
  <c r="AE140" i="2"/>
  <c r="AD155" i="2"/>
  <c r="R155" i="2"/>
  <c r="AB155" i="2"/>
  <c r="Q155" i="2"/>
  <c r="AC155" i="2"/>
  <c r="S155" i="2"/>
  <c r="AE155" i="2"/>
  <c r="T155" i="2"/>
  <c r="AD134" i="2"/>
  <c r="R134" i="2"/>
  <c r="Q134" i="2"/>
  <c r="AB134" i="2"/>
  <c r="S134" i="2"/>
  <c r="AC134" i="2"/>
  <c r="T134" i="2"/>
  <c r="AE134" i="2"/>
  <c r="N142" i="2"/>
  <c r="V142" i="2"/>
  <c r="Z142" i="2"/>
  <c r="K142" i="2"/>
  <c r="L142" i="2"/>
  <c r="W142" i="2"/>
  <c r="X142" i="2"/>
  <c r="Y142" i="2"/>
  <c r="M142" i="2"/>
  <c r="AD136" i="2"/>
  <c r="R136" i="2"/>
  <c r="S136" i="2"/>
  <c r="AC136" i="2"/>
  <c r="Q136" i="2"/>
  <c r="AB136" i="2"/>
  <c r="AE136" i="2"/>
  <c r="T136" i="2"/>
  <c r="N132" i="2"/>
  <c r="V132" i="2"/>
  <c r="Z132" i="2"/>
  <c r="K132" i="2"/>
  <c r="L132" i="2"/>
  <c r="W132" i="2"/>
  <c r="M132" i="2"/>
  <c r="X132" i="2"/>
  <c r="Y132" i="2"/>
  <c r="AB4" i="2"/>
  <c r="AD4" i="2"/>
  <c r="AC4" i="2"/>
  <c r="S4" i="2"/>
  <c r="R4" i="2"/>
  <c r="Q4" i="2"/>
  <c r="AE4" i="2"/>
  <c r="J4" i="2"/>
  <c r="AA4" i="2"/>
  <c r="E19" i="5"/>
  <c r="C9" i="5"/>
  <c r="E26" i="5"/>
  <c r="E9" i="5"/>
  <c r="C34" i="5"/>
  <c r="C8" i="5"/>
  <c r="E8" i="5"/>
  <c r="E34" i="5"/>
  <c r="E25" i="5"/>
  <c r="E10" i="5"/>
  <c r="C24" i="5"/>
  <c r="E23" i="5"/>
  <c r="J23" i="5"/>
  <c r="B11" i="5"/>
  <c r="C26" i="5"/>
  <c r="B27" i="5"/>
  <c r="G9" i="5"/>
  <c r="F10" i="5"/>
  <c r="G24" i="5"/>
  <c r="J24" i="5" s="1"/>
  <c r="F25" i="5"/>
  <c r="H24" i="5"/>
  <c r="C10" i="5"/>
  <c r="P25" i="2" l="1"/>
  <c r="AA25" i="2"/>
  <c r="AB18" i="2"/>
  <c r="AC18" i="2"/>
  <c r="AF18" i="2"/>
  <c r="AD18" i="2"/>
  <c r="T18" i="2"/>
  <c r="Q18" i="2"/>
  <c r="AE18" i="2"/>
  <c r="S18" i="2"/>
  <c r="R18" i="2"/>
  <c r="J25" i="2"/>
  <c r="U25" i="2"/>
  <c r="P23" i="2"/>
  <c r="AA23" i="2"/>
  <c r="I30" i="2"/>
  <c r="O30" i="2"/>
  <c r="O28" i="2"/>
  <c r="I28" i="2"/>
  <c r="P22" i="2"/>
  <c r="AA22" i="2"/>
  <c r="J23" i="2"/>
  <c r="U23" i="2"/>
  <c r="J22" i="2"/>
  <c r="U22" i="2"/>
  <c r="AA26" i="2"/>
  <c r="P26" i="2"/>
  <c r="O24" i="2"/>
  <c r="I24" i="2"/>
  <c r="O27" i="2"/>
  <c r="I27" i="2"/>
  <c r="I31" i="2"/>
  <c r="O31" i="2"/>
  <c r="J19" i="2"/>
  <c r="U19" i="2"/>
  <c r="J26" i="2"/>
  <c r="U26" i="2"/>
  <c r="P19" i="2"/>
  <c r="AA19" i="2"/>
  <c r="H8" i="2"/>
  <c r="H6" i="2"/>
  <c r="H7" i="2"/>
  <c r="W4" i="2"/>
  <c r="N4" i="2"/>
  <c r="M4" i="2"/>
  <c r="L4" i="2"/>
  <c r="H4" i="2"/>
  <c r="V4" i="2"/>
  <c r="K4" i="2"/>
  <c r="Z4" i="2"/>
  <c r="Y4" i="2"/>
  <c r="X4" i="2"/>
  <c r="I25" i="5"/>
  <c r="G25" i="5"/>
  <c r="H25" i="5"/>
  <c r="F26" i="5"/>
  <c r="I10" i="5"/>
  <c r="F11" i="5"/>
  <c r="G10" i="5"/>
  <c r="H10" i="5"/>
  <c r="E27" i="5"/>
  <c r="B28" i="5"/>
  <c r="C27" i="5"/>
  <c r="J9" i="5"/>
  <c r="C11" i="5"/>
  <c r="E11" i="5"/>
  <c r="B12" i="5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9" i="3"/>
  <c r="I23" i="3"/>
  <c r="H23" i="3"/>
  <c r="G23" i="3"/>
  <c r="E34" i="3"/>
  <c r="E23" i="3"/>
  <c r="C34" i="3"/>
  <c r="C19" i="3"/>
  <c r="E19" i="3"/>
  <c r="E8" i="3"/>
  <c r="C8" i="3"/>
  <c r="H9" i="3"/>
  <c r="H8" i="3"/>
  <c r="I8" i="3"/>
  <c r="G8" i="3"/>
  <c r="F24" i="3"/>
  <c r="H24" i="3" s="1"/>
  <c r="B24" i="3"/>
  <c r="B25" i="3" s="1"/>
  <c r="C25" i="3" s="1"/>
  <c r="F9" i="3"/>
  <c r="I9" i="3" s="1"/>
  <c r="B9" i="3"/>
  <c r="B10" i="3" s="1"/>
  <c r="C10" i="3" s="1"/>
  <c r="H4" i="3"/>
  <c r="AA31" i="2" l="1"/>
  <c r="P31" i="2"/>
  <c r="I29" i="2"/>
  <c r="O29" i="2"/>
  <c r="W23" i="2"/>
  <c r="Z23" i="2"/>
  <c r="L23" i="2"/>
  <c r="M23" i="2"/>
  <c r="K23" i="2"/>
  <c r="V23" i="2"/>
  <c r="N23" i="2"/>
  <c r="X23" i="2"/>
  <c r="Y23" i="2"/>
  <c r="U30" i="2"/>
  <c r="J30" i="2"/>
  <c r="U31" i="2"/>
  <c r="J31" i="2"/>
  <c r="P24" i="2"/>
  <c r="AA24" i="2"/>
  <c r="AF22" i="2"/>
  <c r="Q22" i="2"/>
  <c r="AB22" i="2"/>
  <c r="S22" i="2"/>
  <c r="AD22" i="2"/>
  <c r="R22" i="2"/>
  <c r="AC22" i="2"/>
  <c r="T22" i="2"/>
  <c r="AE22" i="2"/>
  <c r="AF23" i="2"/>
  <c r="Q23" i="2"/>
  <c r="S23" i="2"/>
  <c r="AB23" i="2"/>
  <c r="AD23" i="2"/>
  <c r="T23" i="2"/>
  <c r="AE23" i="2"/>
  <c r="R23" i="2"/>
  <c r="AC23" i="2"/>
  <c r="I36" i="2"/>
  <c r="O36" i="2"/>
  <c r="AF26" i="2"/>
  <c r="AD26" i="2"/>
  <c r="AE26" i="2"/>
  <c r="R26" i="2"/>
  <c r="AC26" i="2"/>
  <c r="T26" i="2"/>
  <c r="Q26" i="2"/>
  <c r="AB26" i="2"/>
  <c r="S26" i="2"/>
  <c r="U28" i="2"/>
  <c r="J28" i="2"/>
  <c r="U27" i="2"/>
  <c r="J27" i="2"/>
  <c r="P28" i="2"/>
  <c r="AA28" i="2"/>
  <c r="X25" i="2"/>
  <c r="Y25" i="2"/>
  <c r="Z25" i="2"/>
  <c r="V25" i="2"/>
  <c r="M25" i="2"/>
  <c r="W25" i="2"/>
  <c r="L25" i="2"/>
  <c r="N25" i="2"/>
  <c r="K25" i="2"/>
  <c r="I32" i="2"/>
  <c r="O32" i="2"/>
  <c r="O33" i="2"/>
  <c r="I33" i="2"/>
  <c r="AF19" i="2"/>
  <c r="Q19" i="2"/>
  <c r="S19" i="2"/>
  <c r="AE19" i="2"/>
  <c r="T19" i="2"/>
  <c r="AC19" i="2"/>
  <c r="R19" i="2"/>
  <c r="AD19" i="2"/>
  <c r="AB19" i="2"/>
  <c r="K26" i="2"/>
  <c r="V26" i="2"/>
  <c r="L26" i="2"/>
  <c r="W26" i="2"/>
  <c r="N26" i="2"/>
  <c r="X26" i="2"/>
  <c r="Z26" i="2"/>
  <c r="Y26" i="2"/>
  <c r="M26" i="2"/>
  <c r="M19" i="2"/>
  <c r="N19" i="2"/>
  <c r="V19" i="2"/>
  <c r="W19" i="2"/>
  <c r="K19" i="2"/>
  <c r="X19" i="2"/>
  <c r="L19" i="2"/>
  <c r="Z19" i="2"/>
  <c r="Y19" i="2"/>
  <c r="P27" i="2"/>
  <c r="AA27" i="2"/>
  <c r="M22" i="2"/>
  <c r="K22" i="2"/>
  <c r="L22" i="2"/>
  <c r="N22" i="2"/>
  <c r="W22" i="2"/>
  <c r="X22" i="2"/>
  <c r="Z22" i="2"/>
  <c r="Y22" i="2"/>
  <c r="V22" i="2"/>
  <c r="I35" i="2"/>
  <c r="O35" i="2"/>
  <c r="J24" i="2"/>
  <c r="U24" i="2"/>
  <c r="AA30" i="2"/>
  <c r="P30" i="2"/>
  <c r="Q25" i="2"/>
  <c r="R25" i="2"/>
  <c r="AC25" i="2"/>
  <c r="AF25" i="2"/>
  <c r="S25" i="2"/>
  <c r="AD25" i="2"/>
  <c r="T25" i="2"/>
  <c r="AB25" i="2"/>
  <c r="AE25" i="2"/>
  <c r="H5" i="2"/>
  <c r="I11" i="5"/>
  <c r="H11" i="5"/>
  <c r="F12" i="5"/>
  <c r="G11" i="5"/>
  <c r="J11" i="5" s="1"/>
  <c r="J10" i="5"/>
  <c r="E12" i="5"/>
  <c r="B13" i="5"/>
  <c r="C12" i="5"/>
  <c r="I26" i="5"/>
  <c r="H26" i="5"/>
  <c r="F27" i="5"/>
  <c r="G26" i="5"/>
  <c r="J26" i="5" s="1"/>
  <c r="B29" i="5"/>
  <c r="E28" i="5"/>
  <c r="C28" i="5"/>
  <c r="J25" i="5"/>
  <c r="G9" i="3"/>
  <c r="E25" i="3"/>
  <c r="E24" i="3"/>
  <c r="G24" i="3"/>
  <c r="C9" i="3"/>
  <c r="E10" i="3"/>
  <c r="C24" i="3"/>
  <c r="I24" i="3"/>
  <c r="J24" i="3" s="1"/>
  <c r="E9" i="3"/>
  <c r="J8" i="3"/>
  <c r="F25" i="3"/>
  <c r="J23" i="3"/>
  <c r="B26" i="3"/>
  <c r="B11" i="3"/>
  <c r="F10" i="3"/>
  <c r="Y24" i="2" l="1"/>
  <c r="K24" i="2"/>
  <c r="V24" i="2"/>
  <c r="L24" i="2"/>
  <c r="W24" i="2"/>
  <c r="N24" i="2"/>
  <c r="Z24" i="2"/>
  <c r="X24" i="2"/>
  <c r="M24" i="2"/>
  <c r="U32" i="2"/>
  <c r="J32" i="2"/>
  <c r="W28" i="2"/>
  <c r="N28" i="2"/>
  <c r="Y28" i="2"/>
  <c r="L28" i="2"/>
  <c r="V28" i="2"/>
  <c r="Z28" i="2"/>
  <c r="K28" i="2"/>
  <c r="X28" i="2"/>
  <c r="M28" i="2"/>
  <c r="O40" i="2"/>
  <c r="I40" i="2"/>
  <c r="AA35" i="2"/>
  <c r="P35" i="2"/>
  <c r="O37" i="2"/>
  <c r="I37" i="2"/>
  <c r="AF24" i="2"/>
  <c r="AE24" i="2"/>
  <c r="AC24" i="2"/>
  <c r="R24" i="2"/>
  <c r="Q24" i="2"/>
  <c r="S24" i="2"/>
  <c r="AB24" i="2"/>
  <c r="AD24" i="2"/>
  <c r="T24" i="2"/>
  <c r="P29" i="2"/>
  <c r="AA29" i="2"/>
  <c r="U35" i="2"/>
  <c r="J35" i="2"/>
  <c r="V31" i="2"/>
  <c r="Z31" i="2"/>
  <c r="X31" i="2"/>
  <c r="W31" i="2"/>
  <c r="Y31" i="2"/>
  <c r="K31" i="2"/>
  <c r="N31" i="2"/>
  <c r="L31" i="2"/>
  <c r="M31" i="2"/>
  <c r="U29" i="2"/>
  <c r="J29" i="2"/>
  <c r="J33" i="2"/>
  <c r="U33" i="2"/>
  <c r="AA36" i="2"/>
  <c r="P36" i="2"/>
  <c r="I34" i="2"/>
  <c r="O34" i="2"/>
  <c r="I38" i="2"/>
  <c r="O38" i="2"/>
  <c r="AF28" i="2"/>
  <c r="AB28" i="2"/>
  <c r="AE28" i="2"/>
  <c r="AC28" i="2"/>
  <c r="T28" i="2"/>
  <c r="AD28" i="2"/>
  <c r="Q28" i="2"/>
  <c r="R28" i="2"/>
  <c r="S28" i="2"/>
  <c r="U36" i="2"/>
  <c r="J36" i="2"/>
  <c r="M30" i="2"/>
  <c r="K30" i="2"/>
  <c r="N30" i="2"/>
  <c r="W30" i="2"/>
  <c r="X30" i="2"/>
  <c r="Y30" i="2"/>
  <c r="L30" i="2"/>
  <c r="V30" i="2"/>
  <c r="Z30" i="2"/>
  <c r="S31" i="2"/>
  <c r="AB31" i="2"/>
  <c r="AD31" i="2"/>
  <c r="AC31" i="2"/>
  <c r="AE31" i="2"/>
  <c r="Q31" i="2"/>
  <c r="AF31" i="2"/>
  <c r="R31" i="2"/>
  <c r="T31" i="2"/>
  <c r="P32" i="2"/>
  <c r="AA32" i="2"/>
  <c r="AF30" i="2"/>
  <c r="Q30" i="2"/>
  <c r="S30" i="2"/>
  <c r="AC30" i="2"/>
  <c r="R30" i="2"/>
  <c r="T30" i="2"/>
  <c r="AD30" i="2"/>
  <c r="AB30" i="2"/>
  <c r="AE30" i="2"/>
  <c r="T27" i="2"/>
  <c r="R27" i="2"/>
  <c r="AD27" i="2"/>
  <c r="Q27" i="2"/>
  <c r="AC27" i="2"/>
  <c r="S27" i="2"/>
  <c r="AB27" i="2"/>
  <c r="AE27" i="2"/>
  <c r="AF27" i="2"/>
  <c r="AA33" i="2"/>
  <c r="P33" i="2"/>
  <c r="L27" i="2"/>
  <c r="V27" i="2"/>
  <c r="N27" i="2"/>
  <c r="W27" i="2"/>
  <c r="X27" i="2"/>
  <c r="Y27" i="2"/>
  <c r="M27" i="2"/>
  <c r="K27" i="2"/>
  <c r="Z27" i="2"/>
  <c r="O41" i="2"/>
  <c r="I41" i="2"/>
  <c r="H9" i="2"/>
  <c r="H27" i="5"/>
  <c r="F28" i="5"/>
  <c r="G27" i="5"/>
  <c r="I27" i="5"/>
  <c r="B14" i="5"/>
  <c r="C13" i="5"/>
  <c r="E13" i="5"/>
  <c r="E29" i="5"/>
  <c r="B30" i="5"/>
  <c r="C29" i="5"/>
  <c r="H12" i="5"/>
  <c r="F13" i="5"/>
  <c r="G12" i="5"/>
  <c r="I12" i="5"/>
  <c r="G25" i="3"/>
  <c r="H25" i="3"/>
  <c r="I25" i="3"/>
  <c r="G10" i="3"/>
  <c r="H10" i="3"/>
  <c r="I10" i="3"/>
  <c r="C11" i="3"/>
  <c r="E11" i="3"/>
  <c r="E26" i="3"/>
  <c r="C26" i="3"/>
  <c r="J9" i="3"/>
  <c r="F26" i="3"/>
  <c r="B12" i="3"/>
  <c r="F11" i="3"/>
  <c r="B27" i="3"/>
  <c r="AA41" i="2" l="1"/>
  <c r="P41" i="2"/>
  <c r="U38" i="2"/>
  <c r="J38" i="2"/>
  <c r="AC29" i="2"/>
  <c r="R29" i="2"/>
  <c r="Q29" i="2"/>
  <c r="S29" i="2"/>
  <c r="AB29" i="2"/>
  <c r="AD29" i="2"/>
  <c r="AE29" i="2"/>
  <c r="AF29" i="2"/>
  <c r="T29" i="2"/>
  <c r="U40" i="2"/>
  <c r="J40" i="2"/>
  <c r="S33" i="2"/>
  <c r="AC33" i="2"/>
  <c r="AE33" i="2"/>
  <c r="R33" i="2"/>
  <c r="AD33" i="2"/>
  <c r="Q33" i="2"/>
  <c r="AB33" i="2"/>
  <c r="T33" i="2"/>
  <c r="AF33" i="2"/>
  <c r="L36" i="2"/>
  <c r="W36" i="2"/>
  <c r="N36" i="2"/>
  <c r="X36" i="2"/>
  <c r="K36" i="2"/>
  <c r="Y36" i="2"/>
  <c r="M36" i="2"/>
  <c r="Z36" i="2"/>
  <c r="V36" i="2"/>
  <c r="K29" i="2"/>
  <c r="L29" i="2"/>
  <c r="V29" i="2"/>
  <c r="N29" i="2"/>
  <c r="W29" i="2"/>
  <c r="M29" i="2"/>
  <c r="Y29" i="2"/>
  <c r="X29" i="2"/>
  <c r="Z29" i="2"/>
  <c r="I45" i="2"/>
  <c r="O45" i="2"/>
  <c r="I39" i="2"/>
  <c r="O39" i="2"/>
  <c r="U37" i="2"/>
  <c r="J37" i="2"/>
  <c r="AA40" i="2"/>
  <c r="P40" i="2"/>
  <c r="AA34" i="2"/>
  <c r="P34" i="2"/>
  <c r="I42" i="2"/>
  <c r="O42" i="2"/>
  <c r="M33" i="2"/>
  <c r="Z33" i="2"/>
  <c r="W33" i="2"/>
  <c r="L33" i="2"/>
  <c r="N33" i="2"/>
  <c r="V33" i="2"/>
  <c r="K33" i="2"/>
  <c r="X33" i="2"/>
  <c r="Y33" i="2"/>
  <c r="M35" i="2"/>
  <c r="V35" i="2"/>
  <c r="L35" i="2"/>
  <c r="W35" i="2"/>
  <c r="N35" i="2"/>
  <c r="X35" i="2"/>
  <c r="Y35" i="2"/>
  <c r="K35" i="2"/>
  <c r="Z35" i="2"/>
  <c r="AA37" i="2"/>
  <c r="P37" i="2"/>
  <c r="K32" i="2"/>
  <c r="X32" i="2"/>
  <c r="V32" i="2"/>
  <c r="N32" i="2"/>
  <c r="W32" i="2"/>
  <c r="Z32" i="2"/>
  <c r="M32" i="2"/>
  <c r="Y32" i="2"/>
  <c r="L32" i="2"/>
  <c r="U34" i="2"/>
  <c r="J34" i="2"/>
  <c r="I43" i="2"/>
  <c r="O43" i="2"/>
  <c r="AF36" i="2"/>
  <c r="Q36" i="2"/>
  <c r="AB36" i="2"/>
  <c r="S36" i="2"/>
  <c r="AC36" i="2"/>
  <c r="R36" i="2"/>
  <c r="AD36" i="2"/>
  <c r="AE36" i="2"/>
  <c r="T36" i="2"/>
  <c r="T35" i="2"/>
  <c r="Q35" i="2"/>
  <c r="AB35" i="2"/>
  <c r="R35" i="2"/>
  <c r="AE35" i="2"/>
  <c r="AD35" i="2"/>
  <c r="S35" i="2"/>
  <c r="AC35" i="2"/>
  <c r="AF35" i="2"/>
  <c r="U41" i="2"/>
  <c r="J41" i="2"/>
  <c r="O46" i="2"/>
  <c r="I46" i="2"/>
  <c r="AF32" i="2"/>
  <c r="R32" i="2"/>
  <c r="AD32" i="2"/>
  <c r="AE32" i="2"/>
  <c r="AB32" i="2"/>
  <c r="Q32" i="2"/>
  <c r="S32" i="2"/>
  <c r="AC32" i="2"/>
  <c r="T32" i="2"/>
  <c r="AA38" i="2"/>
  <c r="P38" i="2"/>
  <c r="H10" i="2"/>
  <c r="J12" i="5"/>
  <c r="E14" i="5"/>
  <c r="B15" i="5"/>
  <c r="C14" i="5"/>
  <c r="F14" i="5"/>
  <c r="G13" i="5"/>
  <c r="I13" i="5"/>
  <c r="H13" i="5"/>
  <c r="F29" i="5"/>
  <c r="G28" i="5"/>
  <c r="I28" i="5"/>
  <c r="H28" i="5"/>
  <c r="J27" i="5"/>
  <c r="E30" i="5"/>
  <c r="B31" i="5"/>
  <c r="C30" i="5"/>
  <c r="J10" i="3"/>
  <c r="J25" i="3"/>
  <c r="G26" i="3"/>
  <c r="H26" i="3"/>
  <c r="I26" i="3"/>
  <c r="F27" i="3"/>
  <c r="F28" i="3" s="1"/>
  <c r="E27" i="3"/>
  <c r="C27" i="3"/>
  <c r="G11" i="3"/>
  <c r="H11" i="3"/>
  <c r="I11" i="3"/>
  <c r="C12" i="3"/>
  <c r="E12" i="3"/>
  <c r="F12" i="3"/>
  <c r="B13" i="3"/>
  <c r="B28" i="3"/>
  <c r="I51" i="2" l="1"/>
  <c r="O51" i="2"/>
  <c r="P43" i="2"/>
  <c r="AA43" i="2"/>
  <c r="I44" i="2"/>
  <c r="O44" i="2"/>
  <c r="O48" i="2"/>
  <c r="I48" i="2"/>
  <c r="AF40" i="2"/>
  <c r="AE40" i="2"/>
  <c r="Q40" i="2"/>
  <c r="S40" i="2"/>
  <c r="AC40" i="2"/>
  <c r="R40" i="2"/>
  <c r="AD40" i="2"/>
  <c r="AB40" i="2"/>
  <c r="T40" i="2"/>
  <c r="J39" i="2"/>
  <c r="U39" i="2"/>
  <c r="M40" i="2"/>
  <c r="Z40" i="2"/>
  <c r="V40" i="2"/>
  <c r="W40" i="2"/>
  <c r="X40" i="2"/>
  <c r="Y40" i="2"/>
  <c r="L40" i="2"/>
  <c r="K40" i="2"/>
  <c r="N40" i="2"/>
  <c r="U43" i="2"/>
  <c r="J43" i="2"/>
  <c r="Y34" i="2"/>
  <c r="K34" i="2"/>
  <c r="Z34" i="2"/>
  <c r="M34" i="2"/>
  <c r="W34" i="2"/>
  <c r="V34" i="2"/>
  <c r="L34" i="2"/>
  <c r="X34" i="2"/>
  <c r="N34" i="2"/>
  <c r="W37" i="2"/>
  <c r="L37" i="2"/>
  <c r="V37" i="2"/>
  <c r="Y37" i="2"/>
  <c r="K37" i="2"/>
  <c r="M37" i="2"/>
  <c r="N37" i="2"/>
  <c r="X37" i="2"/>
  <c r="Z37" i="2"/>
  <c r="P45" i="2"/>
  <c r="AA45" i="2"/>
  <c r="I47" i="2"/>
  <c r="O47" i="2"/>
  <c r="U45" i="2"/>
  <c r="J45" i="2"/>
  <c r="L38" i="2"/>
  <c r="W38" i="2"/>
  <c r="K38" i="2"/>
  <c r="Y38" i="2"/>
  <c r="M38" i="2"/>
  <c r="V38" i="2"/>
  <c r="N38" i="2"/>
  <c r="X38" i="2"/>
  <c r="Z38" i="2"/>
  <c r="K41" i="2"/>
  <c r="M41" i="2"/>
  <c r="Y41" i="2"/>
  <c r="N41" i="2"/>
  <c r="X41" i="2"/>
  <c r="V41" i="2"/>
  <c r="Z41" i="2"/>
  <c r="L41" i="2"/>
  <c r="W41" i="2"/>
  <c r="P42" i="2"/>
  <c r="AA42" i="2"/>
  <c r="I50" i="2"/>
  <c r="O50" i="2"/>
  <c r="P46" i="2"/>
  <c r="AA46" i="2"/>
  <c r="J42" i="2"/>
  <c r="U42" i="2"/>
  <c r="AF41" i="2"/>
  <c r="AB41" i="2"/>
  <c r="S41" i="2"/>
  <c r="AC41" i="2"/>
  <c r="R41" i="2"/>
  <c r="AD41" i="2"/>
  <c r="AE41" i="2"/>
  <c r="Q41" i="2"/>
  <c r="T41" i="2"/>
  <c r="AF38" i="2"/>
  <c r="R38" i="2"/>
  <c r="AD38" i="2"/>
  <c r="AE38" i="2"/>
  <c r="S38" i="2"/>
  <c r="AC38" i="2"/>
  <c r="Q38" i="2"/>
  <c r="AB38" i="2"/>
  <c r="T38" i="2"/>
  <c r="AF37" i="2"/>
  <c r="R37" i="2"/>
  <c r="AD37" i="2"/>
  <c r="AE37" i="2"/>
  <c r="Q37" i="2"/>
  <c r="S37" i="2"/>
  <c r="AC37" i="2"/>
  <c r="AB37" i="2"/>
  <c r="T37" i="2"/>
  <c r="U46" i="2"/>
  <c r="J46" i="2"/>
  <c r="S34" i="2"/>
  <c r="AE34" i="2"/>
  <c r="Q34" i="2"/>
  <c r="AB34" i="2"/>
  <c r="AC34" i="2"/>
  <c r="R34" i="2"/>
  <c r="AD34" i="2"/>
  <c r="T34" i="2"/>
  <c r="AF34" i="2"/>
  <c r="AA39" i="2"/>
  <c r="P39" i="2"/>
  <c r="H11" i="2"/>
  <c r="J28" i="5"/>
  <c r="J13" i="5"/>
  <c r="H29" i="5"/>
  <c r="I29" i="5"/>
  <c r="F30" i="5"/>
  <c r="G29" i="5"/>
  <c r="J29" i="5" s="1"/>
  <c r="I14" i="5"/>
  <c r="H14" i="5"/>
  <c r="F15" i="5"/>
  <c r="G14" i="5"/>
  <c r="E15" i="5"/>
  <c r="B16" i="5"/>
  <c r="C15" i="5"/>
  <c r="B32" i="5"/>
  <c r="C31" i="5"/>
  <c r="E31" i="5"/>
  <c r="J26" i="3"/>
  <c r="E28" i="3"/>
  <c r="C28" i="3"/>
  <c r="C13" i="3"/>
  <c r="E13" i="3"/>
  <c r="H28" i="3"/>
  <c r="G28" i="3"/>
  <c r="I28" i="3"/>
  <c r="I12" i="3"/>
  <c r="H12" i="3"/>
  <c r="G12" i="3"/>
  <c r="G27" i="3"/>
  <c r="I27" i="3"/>
  <c r="H27" i="3"/>
  <c r="J27" i="3" s="1"/>
  <c r="B14" i="3"/>
  <c r="F29" i="3"/>
  <c r="J11" i="3"/>
  <c r="F13" i="3"/>
  <c r="B29" i="3"/>
  <c r="V45" i="2" l="1"/>
  <c r="M45" i="2"/>
  <c r="K45" i="2"/>
  <c r="W45" i="2"/>
  <c r="Y45" i="2"/>
  <c r="N45" i="2"/>
  <c r="Z45" i="2"/>
  <c r="X45" i="2"/>
  <c r="L45" i="2"/>
  <c r="AF45" i="2"/>
  <c r="S45" i="2"/>
  <c r="AC45" i="2"/>
  <c r="AE45" i="2"/>
  <c r="Q45" i="2"/>
  <c r="AB45" i="2"/>
  <c r="R45" i="2"/>
  <c r="AD45" i="2"/>
  <c r="T45" i="2"/>
  <c r="U44" i="2"/>
  <c r="J44" i="2"/>
  <c r="O55" i="2"/>
  <c r="I55" i="2"/>
  <c r="I49" i="2"/>
  <c r="O49" i="2"/>
  <c r="AA50" i="2"/>
  <c r="P50" i="2"/>
  <c r="J50" i="2"/>
  <c r="U50" i="2"/>
  <c r="X43" i="2"/>
  <c r="L43" i="2"/>
  <c r="Z43" i="2"/>
  <c r="Y43" i="2"/>
  <c r="N43" i="2"/>
  <c r="V43" i="2"/>
  <c r="K43" i="2"/>
  <c r="M43" i="2"/>
  <c r="W43" i="2"/>
  <c r="J48" i="2"/>
  <c r="U48" i="2"/>
  <c r="R43" i="2"/>
  <c r="AC43" i="2"/>
  <c r="Q43" i="2"/>
  <c r="S43" i="2"/>
  <c r="AB43" i="2"/>
  <c r="AE43" i="2"/>
  <c r="AD43" i="2"/>
  <c r="T43" i="2"/>
  <c r="AF43" i="2"/>
  <c r="S39" i="2"/>
  <c r="AB39" i="2"/>
  <c r="AC39" i="2"/>
  <c r="AE39" i="2"/>
  <c r="R39" i="2"/>
  <c r="AD39" i="2"/>
  <c r="Q39" i="2"/>
  <c r="AF39" i="2"/>
  <c r="T39" i="2"/>
  <c r="O52" i="2"/>
  <c r="I52" i="2"/>
  <c r="I53" i="2"/>
  <c r="O53" i="2"/>
  <c r="Y42" i="2"/>
  <c r="V42" i="2"/>
  <c r="X42" i="2"/>
  <c r="Z42" i="2"/>
  <c r="K42" i="2"/>
  <c r="L42" i="2"/>
  <c r="M42" i="2"/>
  <c r="N42" i="2"/>
  <c r="W42" i="2"/>
  <c r="AB42" i="2"/>
  <c r="Q42" i="2"/>
  <c r="S42" i="2"/>
  <c r="AE42" i="2"/>
  <c r="AC42" i="2"/>
  <c r="R42" i="2"/>
  <c r="AD42" i="2"/>
  <c r="AF42" i="2"/>
  <c r="T42" i="2"/>
  <c r="AA47" i="2"/>
  <c r="P47" i="2"/>
  <c r="AA48" i="2"/>
  <c r="P48" i="2"/>
  <c r="I56" i="2"/>
  <c r="O56" i="2"/>
  <c r="AA51" i="2"/>
  <c r="P51" i="2"/>
  <c r="J47" i="2"/>
  <c r="U47" i="2"/>
  <c r="Z46" i="2"/>
  <c r="V46" i="2"/>
  <c r="W46" i="2"/>
  <c r="L46" i="2"/>
  <c r="M46" i="2"/>
  <c r="X46" i="2"/>
  <c r="Y46" i="2"/>
  <c r="K46" i="2"/>
  <c r="N46" i="2"/>
  <c r="Q46" i="2"/>
  <c r="S46" i="2"/>
  <c r="AE46" i="2"/>
  <c r="R46" i="2"/>
  <c r="AC46" i="2"/>
  <c r="AB46" i="2"/>
  <c r="AD46" i="2"/>
  <c r="AF46" i="2"/>
  <c r="T46" i="2"/>
  <c r="N39" i="2"/>
  <c r="X39" i="2"/>
  <c r="Z39" i="2"/>
  <c r="L39" i="2"/>
  <c r="W39" i="2"/>
  <c r="K39" i="2"/>
  <c r="Y39" i="2"/>
  <c r="M39" i="2"/>
  <c r="V39" i="2"/>
  <c r="AA44" i="2"/>
  <c r="P44" i="2"/>
  <c r="U51" i="2"/>
  <c r="J51" i="2"/>
  <c r="H12" i="2"/>
  <c r="H15" i="5"/>
  <c r="I15" i="5"/>
  <c r="F16" i="5"/>
  <c r="G15" i="5"/>
  <c r="J15" i="5" s="1"/>
  <c r="E32" i="5"/>
  <c r="B33" i="5"/>
  <c r="C32" i="5"/>
  <c r="F31" i="5"/>
  <c r="G30" i="5"/>
  <c r="I30" i="5"/>
  <c r="H30" i="5"/>
  <c r="B17" i="5"/>
  <c r="C16" i="5"/>
  <c r="E16" i="5"/>
  <c r="J14" i="5"/>
  <c r="J12" i="3"/>
  <c r="H29" i="3"/>
  <c r="I29" i="3"/>
  <c r="G29" i="3"/>
  <c r="C29" i="3"/>
  <c r="E29" i="3"/>
  <c r="E14" i="3"/>
  <c r="C14" i="3"/>
  <c r="H13" i="3"/>
  <c r="I13" i="3"/>
  <c r="G13" i="3"/>
  <c r="J28" i="3"/>
  <c r="F30" i="3"/>
  <c r="B30" i="3"/>
  <c r="F14" i="3"/>
  <c r="B15" i="3"/>
  <c r="AA56" i="2" l="1"/>
  <c r="P56" i="2"/>
  <c r="I61" i="2"/>
  <c r="O61" i="2"/>
  <c r="AA52" i="2"/>
  <c r="P52" i="2"/>
  <c r="N50" i="2"/>
  <c r="W50" i="2"/>
  <c r="K50" i="2"/>
  <c r="Z50" i="2"/>
  <c r="L50" i="2"/>
  <c r="M50" i="2"/>
  <c r="V50" i="2"/>
  <c r="X50" i="2"/>
  <c r="Y50" i="2"/>
  <c r="U55" i="2"/>
  <c r="J55" i="2"/>
  <c r="I57" i="2"/>
  <c r="O57" i="2"/>
  <c r="AF50" i="2"/>
  <c r="AB50" i="2"/>
  <c r="AC50" i="2"/>
  <c r="AD50" i="2"/>
  <c r="AE50" i="2"/>
  <c r="S50" i="2"/>
  <c r="Q50" i="2"/>
  <c r="R50" i="2"/>
  <c r="T50" i="2"/>
  <c r="O60" i="2"/>
  <c r="I60" i="2"/>
  <c r="J56" i="2"/>
  <c r="U56" i="2"/>
  <c r="AA53" i="2"/>
  <c r="P53" i="2"/>
  <c r="AA55" i="2"/>
  <c r="P55" i="2"/>
  <c r="W51" i="2"/>
  <c r="X51" i="2"/>
  <c r="Y51" i="2"/>
  <c r="K51" i="2"/>
  <c r="Z51" i="2"/>
  <c r="L51" i="2"/>
  <c r="M51" i="2"/>
  <c r="V51" i="2"/>
  <c r="N51" i="2"/>
  <c r="K47" i="2"/>
  <c r="Z47" i="2"/>
  <c r="Y47" i="2"/>
  <c r="X47" i="2"/>
  <c r="N47" i="2"/>
  <c r="M47" i="2"/>
  <c r="V47" i="2"/>
  <c r="W47" i="2"/>
  <c r="L47" i="2"/>
  <c r="AE48" i="2"/>
  <c r="AC48" i="2"/>
  <c r="Q48" i="2"/>
  <c r="AB48" i="2"/>
  <c r="R48" i="2"/>
  <c r="AD48" i="2"/>
  <c r="S48" i="2"/>
  <c r="T48" i="2"/>
  <c r="AF48" i="2"/>
  <c r="J53" i="2"/>
  <c r="U53" i="2"/>
  <c r="K44" i="2"/>
  <c r="X44" i="2"/>
  <c r="Y44" i="2"/>
  <c r="M44" i="2"/>
  <c r="Z44" i="2"/>
  <c r="L44" i="2"/>
  <c r="N44" i="2"/>
  <c r="V44" i="2"/>
  <c r="W44" i="2"/>
  <c r="AF51" i="2"/>
  <c r="AC51" i="2"/>
  <c r="Q51" i="2"/>
  <c r="S51" i="2"/>
  <c r="AD51" i="2"/>
  <c r="AE51" i="2"/>
  <c r="R51" i="2"/>
  <c r="AB51" i="2"/>
  <c r="T51" i="2"/>
  <c r="I58" i="2"/>
  <c r="O58" i="2"/>
  <c r="AA49" i="2"/>
  <c r="P49" i="2"/>
  <c r="K48" i="2"/>
  <c r="Z48" i="2"/>
  <c r="L48" i="2"/>
  <c r="M48" i="2"/>
  <c r="V48" i="2"/>
  <c r="N48" i="2"/>
  <c r="W48" i="2"/>
  <c r="X48" i="2"/>
  <c r="Y48" i="2"/>
  <c r="I54" i="2"/>
  <c r="O54" i="2"/>
  <c r="AF44" i="2"/>
  <c r="R44" i="2"/>
  <c r="AB44" i="2"/>
  <c r="Q44" i="2"/>
  <c r="AD44" i="2"/>
  <c r="S44" i="2"/>
  <c r="AE44" i="2"/>
  <c r="AC44" i="2"/>
  <c r="T44" i="2"/>
  <c r="R47" i="2"/>
  <c r="S47" i="2"/>
  <c r="AE47" i="2"/>
  <c r="AB47" i="2"/>
  <c r="Q47" i="2"/>
  <c r="AD47" i="2"/>
  <c r="AC47" i="2"/>
  <c r="T47" i="2"/>
  <c r="AF47" i="2"/>
  <c r="J52" i="2"/>
  <c r="U52" i="2"/>
  <c r="J49" i="2"/>
  <c r="U49" i="2"/>
  <c r="H13" i="2"/>
  <c r="F17" i="5"/>
  <c r="G16" i="5"/>
  <c r="I16" i="5"/>
  <c r="H16" i="5"/>
  <c r="I31" i="5"/>
  <c r="H31" i="5"/>
  <c r="F32" i="5"/>
  <c r="G31" i="5"/>
  <c r="J31" i="5" s="1"/>
  <c r="E17" i="5"/>
  <c r="B18" i="5"/>
  <c r="C17" i="5"/>
  <c r="E33" i="5"/>
  <c r="C33" i="5"/>
  <c r="J30" i="5"/>
  <c r="G14" i="3"/>
  <c r="H14" i="3"/>
  <c r="I14" i="3"/>
  <c r="C30" i="3"/>
  <c r="E30" i="3"/>
  <c r="H30" i="3"/>
  <c r="I30" i="3"/>
  <c r="G30" i="3"/>
  <c r="E15" i="3"/>
  <c r="C15" i="3"/>
  <c r="B31" i="3"/>
  <c r="B16" i="3"/>
  <c r="J13" i="3"/>
  <c r="F15" i="3"/>
  <c r="J29" i="3"/>
  <c r="F31" i="3"/>
  <c r="L52" i="2" l="1"/>
  <c r="K52" i="2"/>
  <c r="X52" i="2"/>
  <c r="Y52" i="2"/>
  <c r="Z52" i="2"/>
  <c r="M52" i="2"/>
  <c r="V52" i="2"/>
  <c r="N52" i="2"/>
  <c r="W52" i="2"/>
  <c r="AF53" i="2"/>
  <c r="AE53" i="2"/>
  <c r="S53" i="2"/>
  <c r="Q53" i="2"/>
  <c r="R53" i="2"/>
  <c r="AB53" i="2"/>
  <c r="AC53" i="2"/>
  <c r="AD53" i="2"/>
  <c r="T53" i="2"/>
  <c r="S52" i="2"/>
  <c r="AB52" i="2"/>
  <c r="AE52" i="2"/>
  <c r="R52" i="2"/>
  <c r="AC52" i="2"/>
  <c r="Q52" i="2"/>
  <c r="AD52" i="2"/>
  <c r="T52" i="2"/>
  <c r="AF52" i="2"/>
  <c r="AF49" i="2"/>
  <c r="AE49" i="2"/>
  <c r="AC49" i="2"/>
  <c r="S49" i="2"/>
  <c r="Q49" i="2"/>
  <c r="R49" i="2"/>
  <c r="AB49" i="2"/>
  <c r="AD49" i="2"/>
  <c r="T49" i="2"/>
  <c r="K53" i="2"/>
  <c r="V53" i="2"/>
  <c r="X53" i="2"/>
  <c r="W53" i="2"/>
  <c r="N53" i="2"/>
  <c r="L53" i="2"/>
  <c r="M53" i="2"/>
  <c r="Y53" i="2"/>
  <c r="Z53" i="2"/>
  <c r="I62" i="2"/>
  <c r="O62" i="2"/>
  <c r="L56" i="2"/>
  <c r="M56" i="2"/>
  <c r="V56" i="2"/>
  <c r="Y56" i="2"/>
  <c r="N56" i="2"/>
  <c r="X56" i="2"/>
  <c r="Z56" i="2"/>
  <c r="W56" i="2"/>
  <c r="K56" i="2"/>
  <c r="AA57" i="2"/>
  <c r="P57" i="2"/>
  <c r="I63" i="2"/>
  <c r="O63" i="2"/>
  <c r="J57" i="2"/>
  <c r="U57" i="2"/>
  <c r="AA61" i="2"/>
  <c r="P61" i="2"/>
  <c r="AA58" i="2"/>
  <c r="P58" i="2"/>
  <c r="K55" i="2"/>
  <c r="L55" i="2"/>
  <c r="N55" i="2"/>
  <c r="Y55" i="2"/>
  <c r="W55" i="2"/>
  <c r="M55" i="2"/>
  <c r="Z55" i="2"/>
  <c r="V55" i="2"/>
  <c r="X55" i="2"/>
  <c r="U61" i="2"/>
  <c r="J61" i="2"/>
  <c r="AA54" i="2"/>
  <c r="P54" i="2"/>
  <c r="J58" i="2"/>
  <c r="U58" i="2"/>
  <c r="AF55" i="2"/>
  <c r="AC55" i="2"/>
  <c r="AE55" i="2"/>
  <c r="S55" i="2"/>
  <c r="Q55" i="2"/>
  <c r="R55" i="2"/>
  <c r="AB55" i="2"/>
  <c r="AD55" i="2"/>
  <c r="T55" i="2"/>
  <c r="J60" i="2"/>
  <c r="U60" i="2"/>
  <c r="AB56" i="2"/>
  <c r="R56" i="2"/>
  <c r="AD56" i="2"/>
  <c r="S56" i="2"/>
  <c r="AC56" i="2"/>
  <c r="Q56" i="2"/>
  <c r="AE56" i="2"/>
  <c r="T56" i="2"/>
  <c r="AF56" i="2"/>
  <c r="I59" i="2"/>
  <c r="O59" i="2"/>
  <c r="K49" i="2"/>
  <c r="L49" i="2"/>
  <c r="V49" i="2"/>
  <c r="M49" i="2"/>
  <c r="Y49" i="2"/>
  <c r="X49" i="2"/>
  <c r="W49" i="2"/>
  <c r="Z49" i="2"/>
  <c r="N49" i="2"/>
  <c r="U54" i="2"/>
  <c r="J54" i="2"/>
  <c r="AA60" i="2"/>
  <c r="P60" i="2"/>
  <c r="H14" i="2"/>
  <c r="I32" i="5"/>
  <c r="F33" i="5"/>
  <c r="G32" i="5"/>
  <c r="J32" i="5" s="1"/>
  <c r="J16" i="5"/>
  <c r="E18" i="5"/>
  <c r="C18" i="5"/>
  <c r="H17" i="5"/>
  <c r="I17" i="5"/>
  <c r="F18" i="5"/>
  <c r="G17" i="5"/>
  <c r="E16" i="3"/>
  <c r="C16" i="3"/>
  <c r="H31" i="3"/>
  <c r="I31" i="3"/>
  <c r="G31" i="3"/>
  <c r="J31" i="3" s="1"/>
  <c r="I15" i="3"/>
  <c r="H15" i="3"/>
  <c r="G15" i="3"/>
  <c r="C31" i="3"/>
  <c r="E31" i="3"/>
  <c r="J30" i="3"/>
  <c r="F32" i="3"/>
  <c r="B17" i="3"/>
  <c r="J14" i="3"/>
  <c r="B32" i="3"/>
  <c r="F16" i="3"/>
  <c r="M60" i="2" l="1"/>
  <c r="L60" i="2"/>
  <c r="V60" i="2"/>
  <c r="N60" i="2"/>
  <c r="W60" i="2"/>
  <c r="K60" i="2"/>
  <c r="X60" i="2"/>
  <c r="Y60" i="2"/>
  <c r="Z60" i="2"/>
  <c r="P62" i="2"/>
  <c r="AA62" i="2"/>
  <c r="J62" i="2"/>
  <c r="U62" i="2"/>
  <c r="AF58" i="2"/>
  <c r="AD58" i="2"/>
  <c r="R58" i="2"/>
  <c r="S58" i="2"/>
  <c r="Q58" i="2"/>
  <c r="AC58" i="2"/>
  <c r="AE58" i="2"/>
  <c r="AB58" i="2"/>
  <c r="T58" i="2"/>
  <c r="J63" i="2"/>
  <c r="U63" i="2"/>
  <c r="V54" i="2"/>
  <c r="W54" i="2"/>
  <c r="N54" i="2"/>
  <c r="L54" i="2"/>
  <c r="X54" i="2"/>
  <c r="K54" i="2"/>
  <c r="Y54" i="2"/>
  <c r="Z54" i="2"/>
  <c r="M54" i="2"/>
  <c r="W58" i="2"/>
  <c r="N58" i="2"/>
  <c r="X58" i="2"/>
  <c r="Z58" i="2"/>
  <c r="M58" i="2"/>
  <c r="V58" i="2"/>
  <c r="Y58" i="2"/>
  <c r="L58" i="2"/>
  <c r="K58" i="2"/>
  <c r="Q61" i="2"/>
  <c r="AD61" i="2"/>
  <c r="AE61" i="2"/>
  <c r="AC61" i="2"/>
  <c r="S61" i="2"/>
  <c r="R61" i="2"/>
  <c r="AB61" i="2"/>
  <c r="AF61" i="2"/>
  <c r="T61" i="2"/>
  <c r="AF57" i="2"/>
  <c r="S57" i="2"/>
  <c r="R57" i="2"/>
  <c r="AB57" i="2"/>
  <c r="AC57" i="2"/>
  <c r="AD57" i="2"/>
  <c r="Q57" i="2"/>
  <c r="AE57" i="2"/>
  <c r="T57" i="2"/>
  <c r="P63" i="2"/>
  <c r="AA63" i="2"/>
  <c r="AA59" i="2"/>
  <c r="P59" i="2"/>
  <c r="S54" i="2"/>
  <c r="R54" i="2"/>
  <c r="AB54" i="2"/>
  <c r="AC54" i="2"/>
  <c r="Q54" i="2"/>
  <c r="AE54" i="2"/>
  <c r="AD54" i="2"/>
  <c r="T54" i="2"/>
  <c r="AF54" i="2"/>
  <c r="U59" i="2"/>
  <c r="J59" i="2"/>
  <c r="AC60" i="2"/>
  <c r="AD60" i="2"/>
  <c r="S60" i="2"/>
  <c r="Q60" i="2"/>
  <c r="R60" i="2"/>
  <c r="AB60" i="2"/>
  <c r="AE60" i="2"/>
  <c r="T60" i="2"/>
  <c r="AF60" i="2"/>
  <c r="K61" i="2"/>
  <c r="Z61" i="2"/>
  <c r="X61" i="2"/>
  <c r="N61" i="2"/>
  <c r="Y61" i="2"/>
  <c r="M61" i="2"/>
  <c r="V61" i="2"/>
  <c r="W61" i="2"/>
  <c r="L61" i="2"/>
  <c r="N57" i="2"/>
  <c r="W57" i="2"/>
  <c r="L57" i="2"/>
  <c r="Y57" i="2"/>
  <c r="V57" i="2"/>
  <c r="X57" i="2"/>
  <c r="M57" i="2"/>
  <c r="Z57" i="2"/>
  <c r="K57" i="2"/>
  <c r="H15" i="2"/>
  <c r="I33" i="5"/>
  <c r="G33" i="5"/>
  <c r="F34" i="5"/>
  <c r="J17" i="5"/>
  <c r="I18" i="5"/>
  <c r="H18" i="5"/>
  <c r="F19" i="5"/>
  <c r="E17" i="3"/>
  <c r="C17" i="3"/>
  <c r="H32" i="3"/>
  <c r="I32" i="3"/>
  <c r="G32" i="3"/>
  <c r="E32" i="3"/>
  <c r="C32" i="3"/>
  <c r="I16" i="3"/>
  <c r="G16" i="3"/>
  <c r="H16" i="3"/>
  <c r="B18" i="3"/>
  <c r="J15" i="3"/>
  <c r="F17" i="3"/>
  <c r="F33" i="3"/>
  <c r="B33" i="3"/>
  <c r="AF59" i="2" l="1"/>
  <c r="AB59" i="2"/>
  <c r="AC59" i="2"/>
  <c r="AD59" i="2"/>
  <c r="Q59" i="2"/>
  <c r="AE59" i="2"/>
  <c r="R59" i="2"/>
  <c r="S59" i="2"/>
  <c r="T59" i="2"/>
  <c r="L63" i="2"/>
  <c r="K63" i="2"/>
  <c r="W63" i="2"/>
  <c r="V63" i="2"/>
  <c r="X63" i="2"/>
  <c r="M63" i="2"/>
  <c r="Z63" i="2"/>
  <c r="Y63" i="2"/>
  <c r="N63" i="2"/>
  <c r="S63" i="2"/>
  <c r="AB63" i="2"/>
  <c r="AC63" i="2"/>
  <c r="Q63" i="2"/>
  <c r="AE63" i="2"/>
  <c r="R63" i="2"/>
  <c r="AD63" i="2"/>
  <c r="T63" i="2"/>
  <c r="AF63" i="2"/>
  <c r="V62" i="2"/>
  <c r="X62" i="2"/>
  <c r="Z62" i="2"/>
  <c r="L62" i="2"/>
  <c r="Y62" i="2"/>
  <c r="N62" i="2"/>
  <c r="K62" i="2"/>
  <c r="W62" i="2"/>
  <c r="M62" i="2"/>
  <c r="W59" i="2"/>
  <c r="V59" i="2"/>
  <c r="Y59" i="2"/>
  <c r="X59" i="2"/>
  <c r="Z59" i="2"/>
  <c r="L59" i="2"/>
  <c r="K59" i="2"/>
  <c r="M59" i="2"/>
  <c r="N59" i="2"/>
  <c r="S62" i="2"/>
  <c r="AD62" i="2"/>
  <c r="Q62" i="2"/>
  <c r="AB62" i="2"/>
  <c r="AC62" i="2"/>
  <c r="AE62" i="2"/>
  <c r="R62" i="2"/>
  <c r="AF62" i="2"/>
  <c r="T62" i="2"/>
  <c r="H16" i="2"/>
  <c r="J18" i="5"/>
  <c r="I34" i="5"/>
  <c r="H34" i="5"/>
  <c r="G34" i="5"/>
  <c r="J34" i="5" s="1"/>
  <c r="J33" i="5"/>
  <c r="I19" i="5"/>
  <c r="G19" i="5"/>
  <c r="J16" i="3"/>
  <c r="E18" i="3"/>
  <c r="C18" i="3"/>
  <c r="H17" i="3"/>
  <c r="G17" i="3"/>
  <c r="I17" i="3"/>
  <c r="E33" i="3"/>
  <c r="C33" i="3"/>
  <c r="H33" i="3"/>
  <c r="I33" i="3"/>
  <c r="G33" i="3"/>
  <c r="F18" i="3"/>
  <c r="J32" i="3"/>
  <c r="F34" i="3"/>
  <c r="H17" i="2" l="1"/>
  <c r="J19" i="5"/>
  <c r="G34" i="3"/>
  <c r="H34" i="3"/>
  <c r="I34" i="3"/>
  <c r="H18" i="3"/>
  <c r="I18" i="3"/>
  <c r="G18" i="3"/>
  <c r="J17" i="3"/>
  <c r="J34" i="3"/>
  <c r="F19" i="3"/>
  <c r="J33" i="3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l="1"/>
  <c r="H18" i="2"/>
  <c r="I19" i="3"/>
  <c r="G19" i="3"/>
  <c r="H19" i="3"/>
  <c r="J18" i="3"/>
  <c r="H19" i="2" l="1"/>
  <c r="J19" i="3"/>
  <c r="A22" i="2" l="1"/>
  <c r="A23" i="2" s="1"/>
  <c r="H20" i="2" l="1"/>
  <c r="H21" i="2" l="1"/>
  <c r="A24" i="2"/>
  <c r="H22" i="2" l="1"/>
  <c r="H23" i="2"/>
  <c r="A25" i="2"/>
  <c r="H24" i="2" l="1"/>
  <c r="A26" i="2"/>
  <c r="A27" i="2" l="1"/>
  <c r="H25" i="2" l="1"/>
  <c r="H26" i="2"/>
  <c r="A28" i="2"/>
  <c r="A29" i="2" l="1"/>
  <c r="H27" i="2"/>
  <c r="H28" i="2" l="1"/>
  <c r="A30" i="2"/>
  <c r="H29" i="2" l="1"/>
  <c r="A31" i="2"/>
  <c r="A32" i="2" l="1"/>
  <c r="H30" i="2" l="1"/>
  <c r="A33" i="2"/>
  <c r="A34" i="2" s="1"/>
  <c r="H32" i="2" l="1"/>
  <c r="H31" i="2"/>
  <c r="H33" i="2" l="1"/>
  <c r="A35" i="2"/>
  <c r="A36" i="2" s="1"/>
  <c r="H35" i="2" l="1"/>
  <c r="H34" i="2"/>
  <c r="A37" i="2"/>
  <c r="A38" i="2" s="1"/>
  <c r="H36" i="2" l="1"/>
  <c r="A39" i="2" l="1"/>
  <c r="H37" i="2" l="1"/>
  <c r="A40" i="2"/>
  <c r="H38" i="2" l="1"/>
  <c r="A41" i="2"/>
  <c r="H40" i="2" l="1"/>
  <c r="H39" i="2"/>
  <c r="A42" i="2"/>
  <c r="H41" i="2" l="1"/>
  <c r="A43" i="2"/>
  <c r="H42" i="2" l="1"/>
  <c r="A44" i="2"/>
  <c r="H43" i="2" l="1"/>
  <c r="A45" i="2"/>
  <c r="A46" i="2" l="1"/>
  <c r="H45" i="2" l="1"/>
  <c r="H44" i="2"/>
  <c r="A47" i="2"/>
  <c r="H46" i="2" l="1"/>
  <c r="A48" i="2"/>
  <c r="A49" i="2" l="1"/>
  <c r="H48" i="2" l="1"/>
  <c r="H47" i="2"/>
  <c r="A50" i="2"/>
  <c r="H49" i="2" l="1"/>
  <c r="A51" i="2"/>
  <c r="A52" i="2" l="1"/>
  <c r="H51" i="2" l="1"/>
  <c r="H50" i="2"/>
  <c r="A53" i="2"/>
  <c r="H52" i="2" l="1"/>
  <c r="A54" i="2"/>
  <c r="A55" i="2" l="1"/>
  <c r="H53" i="2"/>
  <c r="H54" i="2" l="1"/>
  <c r="A56" i="2"/>
  <c r="A57" i="2" l="1"/>
  <c r="A58" i="2" s="1"/>
  <c r="H55" i="2"/>
  <c r="H56" i="2" l="1"/>
  <c r="H57" i="2" l="1"/>
  <c r="A59" i="2"/>
  <c r="A60" i="2" s="1"/>
  <c r="H58" i="2" l="1"/>
  <c r="H59" i="2" l="1"/>
  <c r="A61" i="2"/>
  <c r="H60" i="2" l="1"/>
  <c r="A62" i="2"/>
  <c r="A63" i="2" s="1"/>
  <c r="H61" i="2" l="1"/>
  <c r="A64" i="2"/>
  <c r="H62" i="2" l="1"/>
  <c r="A65" i="2"/>
  <c r="H63" i="2" l="1"/>
  <c r="A66" i="2"/>
  <c r="H64" i="2"/>
  <c r="A67" i="2" l="1"/>
  <c r="H65" i="2" l="1"/>
  <c r="A68" i="2"/>
  <c r="H66" i="2" l="1"/>
  <c r="A69" i="2"/>
  <c r="H67" i="2"/>
  <c r="A70" i="2" l="1"/>
  <c r="H68" i="2"/>
  <c r="A71" i="2" l="1"/>
  <c r="H69" i="2"/>
  <c r="A72" i="2" l="1"/>
  <c r="H70" i="2" l="1"/>
  <c r="A73" i="2"/>
  <c r="H71" i="2" l="1"/>
  <c r="A74" i="2"/>
  <c r="H72" i="2" l="1"/>
  <c r="A75" i="2"/>
  <c r="H73" i="2"/>
  <c r="A76" i="2" l="1"/>
  <c r="H74" i="2" l="1"/>
  <c r="A77" i="2"/>
  <c r="H75" i="2"/>
  <c r="A78" i="2" l="1"/>
  <c r="H76" i="2" l="1"/>
  <c r="A79" i="2"/>
  <c r="H77" i="2"/>
  <c r="A80" i="2" l="1"/>
  <c r="H78" i="2" l="1"/>
  <c r="A81" i="2"/>
  <c r="H79" i="2" l="1"/>
  <c r="A82" i="2"/>
  <c r="H80" i="2" l="1"/>
  <c r="H81" i="2"/>
  <c r="A83" i="2"/>
  <c r="A84" i="2" l="1"/>
  <c r="H82" i="2" l="1"/>
  <c r="H83" i="2"/>
  <c r="A85" i="2"/>
  <c r="A86" i="2" l="1"/>
  <c r="H84" i="2"/>
  <c r="A87" i="2" l="1"/>
  <c r="H85" i="2" l="1"/>
  <c r="A88" i="2"/>
  <c r="H86" i="2"/>
  <c r="A89" i="2" l="1"/>
  <c r="H87" i="2" l="1"/>
  <c r="H88" i="2"/>
  <c r="A90" i="2"/>
  <c r="A91" i="2" l="1"/>
  <c r="H89" i="2"/>
  <c r="H90" i="2" l="1"/>
  <c r="A92" i="2"/>
  <c r="A93" i="2" l="1"/>
  <c r="H91" i="2" l="1"/>
  <c r="A94" i="2"/>
  <c r="H92" i="2"/>
  <c r="H93" i="2" l="1"/>
  <c r="A95" i="2"/>
  <c r="H94" i="2" l="1"/>
  <c r="A96" i="2"/>
  <c r="A97" i="2" l="1"/>
  <c r="H95" i="2"/>
  <c r="H96" i="2" l="1"/>
  <c r="A98" i="2"/>
  <c r="A99" i="2" l="1"/>
  <c r="H97" i="2"/>
  <c r="A100" i="2" l="1"/>
  <c r="H98" i="2"/>
  <c r="A101" i="2" l="1"/>
  <c r="H99" i="2"/>
  <c r="A102" i="2" l="1"/>
  <c r="H100" i="2"/>
  <c r="H101" i="2" l="1"/>
  <c r="A103" i="2"/>
  <c r="A104" i="2" l="1"/>
  <c r="H102" i="2" l="1"/>
  <c r="A105" i="2"/>
  <c r="H103" i="2"/>
  <c r="A106" i="2" l="1"/>
  <c r="H104" i="2"/>
  <c r="A107" i="2" l="1"/>
  <c r="H105" i="2"/>
  <c r="A108" i="2" l="1"/>
  <c r="H106" i="2" l="1"/>
  <c r="A109" i="2"/>
  <c r="H107" i="2"/>
  <c r="A110" i="2" l="1"/>
  <c r="H108" i="2"/>
  <c r="A111" i="2" l="1"/>
  <c r="H109" i="2"/>
  <c r="A112" i="2" l="1"/>
  <c r="H110" i="2"/>
  <c r="H111" i="2" l="1"/>
  <c r="A113" i="2"/>
  <c r="A114" i="2" l="1"/>
  <c r="H112" i="2"/>
  <c r="A115" i="2" l="1"/>
  <c r="H113" i="2" l="1"/>
  <c r="A116" i="2"/>
  <c r="H114" i="2"/>
  <c r="A117" i="2" l="1"/>
  <c r="H115" i="2"/>
  <c r="A118" i="2" l="1"/>
  <c r="H116" i="2"/>
  <c r="A119" i="2" l="1"/>
  <c r="H117" i="2"/>
  <c r="A120" i="2" l="1"/>
  <c r="H118" i="2"/>
  <c r="H119" i="2" l="1"/>
  <c r="A121" i="2"/>
  <c r="A122" i="2" l="1"/>
  <c r="H120" i="2" l="1"/>
  <c r="A123" i="2"/>
  <c r="H121" i="2"/>
  <c r="A124" i="2" l="1"/>
  <c r="H122" i="2"/>
  <c r="A125" i="2" l="1"/>
  <c r="H123" i="2" l="1"/>
  <c r="A126" i="2"/>
  <c r="H124" i="2"/>
  <c r="H125" i="2" l="1"/>
  <c r="A127" i="2"/>
  <c r="A128" i="2" l="1"/>
  <c r="H126" i="2" l="1"/>
  <c r="A129" i="2"/>
  <c r="H127" i="2"/>
  <c r="A130" i="2" l="1"/>
  <c r="H128" i="2" l="1"/>
  <c r="A131" i="2"/>
  <c r="H129" i="2" l="1"/>
  <c r="A132" i="2"/>
  <c r="H130" i="2"/>
  <c r="A133" i="2" l="1"/>
  <c r="H131" i="2" l="1"/>
  <c r="A134" i="2"/>
  <c r="H132" i="2"/>
  <c r="A135" i="2" l="1"/>
  <c r="H133" i="2" l="1"/>
  <c r="A136" i="2"/>
  <c r="H134" i="2"/>
  <c r="A137" i="2" l="1"/>
  <c r="H135" i="2"/>
  <c r="A138" i="2" l="1"/>
  <c r="H136" i="2"/>
  <c r="A139" i="2" l="1"/>
  <c r="H137" i="2" l="1"/>
  <c r="H138" i="2"/>
  <c r="A140" i="2"/>
  <c r="A141" i="2" l="1"/>
  <c r="H139" i="2"/>
  <c r="A142" i="2" l="1"/>
  <c r="H140" i="2"/>
  <c r="A143" i="2" l="1"/>
  <c r="H141" i="2"/>
  <c r="A144" i="2" l="1"/>
  <c r="H142" i="2"/>
  <c r="H143" i="2" l="1"/>
  <c r="A145" i="2"/>
  <c r="H144" i="2" l="1"/>
  <c r="A146" i="2"/>
  <c r="A147" i="2" l="1"/>
  <c r="H145" i="2"/>
  <c r="H146" i="2" l="1"/>
  <c r="A148" i="2"/>
  <c r="A149" i="2" l="1"/>
  <c r="H147" i="2" l="1"/>
  <c r="H148" i="2"/>
  <c r="A150" i="2"/>
  <c r="A151" i="2" l="1"/>
  <c r="H149" i="2"/>
  <c r="A152" i="2" l="1"/>
  <c r="H150" i="2"/>
  <c r="A153" i="2" l="1"/>
  <c r="H151" i="2"/>
  <c r="H152" i="2" l="1"/>
  <c r="A154" i="2"/>
  <c r="H153" i="2" l="1"/>
  <c r="A155" i="2"/>
  <c r="A156" i="2" l="1"/>
  <c r="H154" i="2"/>
  <c r="A157" i="2" l="1"/>
  <c r="H155" i="2" l="1"/>
  <c r="A158" i="2"/>
  <c r="H156" i="2"/>
  <c r="A159" i="2" l="1"/>
  <c r="H157" i="2" l="1"/>
  <c r="A160" i="2"/>
  <c r="H158" i="2"/>
  <c r="A161" i="2" l="1"/>
  <c r="H159" i="2"/>
  <c r="A162" i="2" l="1"/>
  <c r="H160" i="2"/>
  <c r="A163" i="2" l="1"/>
  <c r="H161" i="2"/>
  <c r="A164" i="2" l="1"/>
  <c r="H162" i="2"/>
  <c r="A165" i="2" l="1"/>
  <c r="H163" i="2"/>
  <c r="A166" i="2" l="1"/>
  <c r="H164" i="2"/>
  <c r="A167" i="2" l="1"/>
  <c r="H165" i="2" l="1"/>
  <c r="A168" i="2"/>
  <c r="H166" i="2"/>
  <c r="A169" i="2" l="1"/>
  <c r="H167" i="2"/>
  <c r="H168" i="2" l="1"/>
  <c r="A170" i="2"/>
  <c r="A171" i="2" l="1"/>
  <c r="H169" i="2"/>
  <c r="A172" i="2" l="1"/>
  <c r="H170" i="2"/>
  <c r="A173" i="2" l="1"/>
  <c r="H171" i="2"/>
  <c r="A174" i="2" l="1"/>
  <c r="H172" i="2" l="1"/>
  <c r="A175" i="2"/>
  <c r="H173" i="2" l="1"/>
  <c r="A176" i="2"/>
  <c r="H174" i="2" l="1"/>
  <c r="A177" i="2"/>
  <c r="H175" i="2"/>
  <c r="A178" i="2" l="1"/>
  <c r="H176" i="2"/>
  <c r="A179" i="2" l="1"/>
  <c r="H177" i="2" l="1"/>
  <c r="A180" i="2"/>
  <c r="H178" i="2" l="1"/>
  <c r="A181" i="2"/>
  <c r="H179" i="2"/>
  <c r="A182" i="2" l="1"/>
  <c r="H180" i="2"/>
  <c r="A183" i="2" l="1"/>
  <c r="H181" i="2"/>
  <c r="H182" i="2" l="1"/>
  <c r="A184" i="2"/>
  <c r="A185" i="2" l="1"/>
  <c r="H183" i="2" l="1"/>
  <c r="H184" i="2"/>
  <c r="A186" i="2"/>
  <c r="A187" i="2" l="1"/>
  <c r="H185" i="2"/>
  <c r="A188" i="2" l="1"/>
  <c r="H186" i="2"/>
  <c r="H187" i="2" l="1"/>
  <c r="A189" i="2"/>
  <c r="A190" i="2" l="1"/>
  <c r="H188" i="2"/>
  <c r="A191" i="2" l="1"/>
  <c r="H189" i="2"/>
  <c r="A192" i="2" l="1"/>
  <c r="H190" i="2" l="1"/>
  <c r="H191" i="2"/>
  <c r="A193" i="2"/>
  <c r="H192" i="2" l="1"/>
  <c r="A194" i="2"/>
  <c r="A195" i="2" l="1"/>
  <c r="H193" i="2" l="1"/>
  <c r="A196" i="2"/>
  <c r="H194" i="2"/>
  <c r="A197" i="2" l="1"/>
  <c r="H195" i="2" l="1"/>
  <c r="A198" i="2"/>
  <c r="H196" i="2" l="1"/>
  <c r="A199" i="2"/>
  <c r="H197" i="2"/>
  <c r="A200" i="2" l="1"/>
  <c r="H198" i="2" l="1"/>
  <c r="A201" i="2"/>
  <c r="H199" i="2"/>
  <c r="A202" i="2" l="1"/>
  <c r="H200" i="2" l="1"/>
  <c r="A203" i="2"/>
  <c r="H201" i="2" l="1"/>
  <c r="A204" i="2"/>
  <c r="H202" i="2"/>
  <c r="H203" i="2" l="1"/>
  <c r="A205" i="2"/>
  <c r="A206" i="2" l="1"/>
  <c r="H204" i="2"/>
  <c r="A207" i="2" l="1"/>
  <c r="H205" i="2"/>
  <c r="A208" i="2" l="1"/>
  <c r="H206" i="2" l="1"/>
  <c r="A209" i="2"/>
  <c r="H207" i="2"/>
  <c r="A210" i="2" l="1"/>
  <c r="H208" i="2" l="1"/>
  <c r="H209" i="2"/>
  <c r="A211" i="2"/>
  <c r="A212" i="2" l="1"/>
  <c r="H210" i="2"/>
  <c r="A213" i="2" l="1"/>
  <c r="H211" i="2" l="1"/>
  <c r="A214" i="2"/>
  <c r="H212" i="2"/>
  <c r="H213" i="2" l="1"/>
  <c r="A215" i="2"/>
  <c r="A216" i="2" l="1"/>
  <c r="H214" i="2"/>
  <c r="A217" i="2" l="1"/>
  <c r="H215" i="2"/>
  <c r="A218" i="2" l="1"/>
  <c r="H216" i="2"/>
  <c r="A219" i="2" l="1"/>
  <c r="H217" i="2"/>
  <c r="A220" i="2" l="1"/>
  <c r="H218" i="2"/>
  <c r="A221" i="2" l="1"/>
  <c r="H219" i="2"/>
  <c r="H220" i="2" l="1"/>
  <c r="A222" i="2"/>
  <c r="A223" i="2" l="1"/>
  <c r="H221" i="2" l="1"/>
  <c r="H222" i="2" l="1"/>
  <c r="H223" i="2"/>
  <c r="C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Shin-ichiro Mizuno</author>
  </authors>
  <commentList>
    <comment ref="J1" authorId="0" shapeId="0" xr:uid="{42393536-349D-41A1-B515-F0E4B391FF4F}">
      <text>
        <r>
          <rPr>
            <b/>
            <sz val="9"/>
            <color indexed="81"/>
            <rFont val="MS P ゴシック"/>
            <family val="3"/>
            <charset val="128"/>
          </rPr>
          <t>Shin-ichiro Mizuno:</t>
        </r>
        <r>
          <rPr>
            <sz val="9"/>
            <color indexed="81"/>
            <rFont val="MS P ゴシック"/>
            <family val="3"/>
            <charset val="128"/>
          </rPr>
          <t xml:space="preserve">
店舗用=0
薬剤師用=12</t>
        </r>
      </text>
    </comment>
  </commentList>
</comments>
</file>

<file path=xl/sharedStrings.xml><?xml version="1.0" encoding="utf-8"?>
<sst xmlns="http://schemas.openxmlformats.org/spreadsheetml/2006/main" count="153" uniqueCount="41">
  <si>
    <t>株式会社 トラストワンＤ’ｓ　御中</t>
    <rPh sb="0" eb="4">
      <t>カブシキガイシャ</t>
    </rPh>
    <rPh sb="15" eb="17">
      <t>オンチュウ</t>
    </rPh>
    <phoneticPr fontId="2"/>
  </si>
  <si>
    <t>法人名</t>
    <rPh sb="0" eb="3">
      <t>ホウジンメイ</t>
    </rPh>
    <phoneticPr fontId="2"/>
  </si>
  <si>
    <t>　重要事項等説明書を受領・確認し、個人情報の取扱いに関する説明事項に同意し加入を申し込みます。</t>
    <rPh sb="1" eb="9">
      <t>ジュウヨウジコウトウセツメイショ</t>
    </rPh>
    <rPh sb="10" eb="12">
      <t>ジュリョウ</t>
    </rPh>
    <rPh sb="13" eb="15">
      <t>カクニン</t>
    </rPh>
    <rPh sb="17" eb="21">
      <t>コジンジョウホウ</t>
    </rPh>
    <rPh sb="22" eb="24">
      <t>トリアツカ</t>
    </rPh>
    <rPh sb="26" eb="27">
      <t>カン</t>
    </rPh>
    <rPh sb="29" eb="33">
      <t>セツメイジコウ</t>
    </rPh>
    <rPh sb="34" eb="36">
      <t>ドウイ</t>
    </rPh>
    <rPh sb="37" eb="39">
      <t>カニュウ</t>
    </rPh>
    <rPh sb="40" eb="41">
      <t>モウ</t>
    </rPh>
    <rPh sb="42" eb="43">
      <t>コ</t>
    </rPh>
    <phoneticPr fontId="2"/>
  </si>
  <si>
    <t>No.</t>
    <phoneticPr fontId="2"/>
  </si>
  <si>
    <t>郵便番号</t>
    <rPh sb="0" eb="4">
      <t>ユウビンバンゴウ</t>
    </rPh>
    <phoneticPr fontId="2"/>
  </si>
  <si>
    <t>メール送信先： rvnotice@trust-ds.jp</t>
    <rPh sb="3" eb="6">
      <t>ソウシンサキ</t>
    </rPh>
    <phoneticPr fontId="2"/>
  </si>
  <si>
    <t>変更日</t>
    <rPh sb="0" eb="3">
      <t>ヘンコウビ</t>
    </rPh>
    <phoneticPr fontId="2"/>
  </si>
  <si>
    <t>変更内容</t>
    <rPh sb="0" eb="4">
      <t>ヘンコウナイヨウ</t>
    </rPh>
    <phoneticPr fontId="2"/>
  </si>
  <si>
    <t>中途加入</t>
    <rPh sb="0" eb="4">
      <t>チュウトカニュウ</t>
    </rPh>
    <phoneticPr fontId="2"/>
  </si>
  <si>
    <t>加入月</t>
    <rPh sb="0" eb="3">
      <t>カニュウツキ</t>
    </rPh>
    <phoneticPr fontId="2"/>
  </si>
  <si>
    <t>加入日</t>
    <rPh sb="0" eb="3">
      <t>カニュウビ</t>
    </rPh>
    <phoneticPr fontId="2"/>
  </si>
  <si>
    <t>加入期間</t>
    <rPh sb="0" eb="4">
      <t>カニュウキカン</t>
    </rPh>
    <phoneticPr fontId="2"/>
  </si>
  <si>
    <t>医薬品賠</t>
    <rPh sb="0" eb="3">
      <t>イヤクヒン</t>
    </rPh>
    <rPh sb="3" eb="4">
      <t>バイ</t>
    </rPh>
    <phoneticPr fontId="2"/>
  </si>
  <si>
    <t>施設賠対人</t>
    <rPh sb="0" eb="3">
      <t>シセツバイ</t>
    </rPh>
    <rPh sb="3" eb="5">
      <t>タイジン</t>
    </rPh>
    <phoneticPr fontId="2"/>
  </si>
  <si>
    <t>施設賠対物</t>
    <rPh sb="0" eb="3">
      <t>シセツバイ</t>
    </rPh>
    <rPh sb="3" eb="5">
      <t>タイブツ</t>
    </rPh>
    <phoneticPr fontId="2"/>
  </si>
  <si>
    <t>合計保険料</t>
    <rPh sb="0" eb="2">
      <t>ゴウケイ</t>
    </rPh>
    <rPh sb="2" eb="5">
      <t>ホケンリョウ</t>
    </rPh>
    <phoneticPr fontId="2"/>
  </si>
  <si>
    <t>～</t>
    <phoneticPr fontId="2"/>
  </si>
  <si>
    <t>脱退月</t>
    <rPh sb="0" eb="2">
      <t>ダッタイ</t>
    </rPh>
    <rPh sb="2" eb="3">
      <t>ツキ</t>
    </rPh>
    <phoneticPr fontId="2"/>
  </si>
  <si>
    <t>脱退日</t>
    <rPh sb="0" eb="2">
      <t>ダッタイ</t>
    </rPh>
    <rPh sb="2" eb="3">
      <t>ヒ</t>
    </rPh>
    <phoneticPr fontId="2"/>
  </si>
  <si>
    <t>異動保険料表</t>
    <rPh sb="0" eb="6">
      <t>イドウホケンリョウヒョウ</t>
    </rPh>
    <phoneticPr fontId="2"/>
  </si>
  <si>
    <t>保険始期</t>
    <rPh sb="0" eb="4">
      <t>ホケンシキ</t>
    </rPh>
    <phoneticPr fontId="2"/>
  </si>
  <si>
    <t>年間保険料</t>
    <rPh sb="0" eb="5">
      <t>ネンカンホケンリョウ</t>
    </rPh>
    <phoneticPr fontId="2"/>
  </si>
  <si>
    <t>[円]</t>
    <rPh sb="1" eb="2">
      <t>エン</t>
    </rPh>
    <phoneticPr fontId="2"/>
  </si>
  <si>
    <t>中途脱退</t>
    <rPh sb="0" eb="2">
      <t>チュウト</t>
    </rPh>
    <rPh sb="2" eb="4">
      <t>ダッタイ</t>
    </rPh>
    <phoneticPr fontId="2"/>
  </si>
  <si>
    <t>検索値</t>
    <rPh sb="0" eb="3">
      <t>ケンサクチ</t>
    </rPh>
    <phoneticPr fontId="2"/>
  </si>
  <si>
    <t>本変更依頼票に記載された項目は、日本保険薬局協会にて保険契約申込書に転記し、損害保険ジャパンと保険契約がされます。そのため、変更依頼票のご記入にあたっては十分にご注意ください</t>
    <rPh sb="0" eb="1">
      <t>ホン</t>
    </rPh>
    <rPh sb="1" eb="3">
      <t>ヘンコウ</t>
    </rPh>
    <rPh sb="3" eb="5">
      <t>イライ</t>
    </rPh>
    <rPh sb="5" eb="6">
      <t>ヒョウ</t>
    </rPh>
    <rPh sb="7" eb="9">
      <t>キサイ</t>
    </rPh>
    <rPh sb="12" eb="14">
      <t>コウモク</t>
    </rPh>
    <rPh sb="16" eb="24">
      <t>ニホンホケンヤッキョクキョウカイ</t>
    </rPh>
    <rPh sb="26" eb="28">
      <t>ホケン</t>
    </rPh>
    <rPh sb="28" eb="30">
      <t>ケイヤク</t>
    </rPh>
    <rPh sb="30" eb="33">
      <t>モウシコミショ</t>
    </rPh>
    <rPh sb="34" eb="36">
      <t>テンキ</t>
    </rPh>
    <rPh sb="38" eb="40">
      <t>ソンガイ</t>
    </rPh>
    <rPh sb="40" eb="42">
      <t>ホケン</t>
    </rPh>
    <rPh sb="47" eb="49">
      <t>ホケン</t>
    </rPh>
    <rPh sb="49" eb="51">
      <t>ケイヤク</t>
    </rPh>
    <rPh sb="62" eb="64">
      <t>ヘンコウ</t>
    </rPh>
    <rPh sb="64" eb="66">
      <t>イライ</t>
    </rPh>
    <rPh sb="66" eb="67">
      <t>ヒョウ</t>
    </rPh>
    <rPh sb="69" eb="71">
      <t>キニュウ</t>
    </rPh>
    <rPh sb="77" eb="79">
      <t>ジュウブン</t>
    </rPh>
    <rPh sb="81" eb="83">
      <t>チュウイ</t>
    </rPh>
    <phoneticPr fontId="2"/>
  </si>
  <si>
    <t>TEL</t>
    <phoneticPr fontId="2"/>
  </si>
  <si>
    <t>対象</t>
    <rPh sb="0" eb="2">
      <t>タイショウ</t>
    </rPh>
    <phoneticPr fontId="2"/>
  </si>
  <si>
    <t>変更保険料</t>
    <rPh sb="0" eb="2">
      <t>ヘンコウ</t>
    </rPh>
    <rPh sb="2" eb="5">
      <t>ホケンリョウ</t>
    </rPh>
    <phoneticPr fontId="2"/>
  </si>
  <si>
    <t>店舗</t>
    <rPh sb="0" eb="2">
      <t>テンポ</t>
    </rPh>
    <phoneticPr fontId="2"/>
  </si>
  <si>
    <t>薬剤師</t>
    <rPh sb="0" eb="3">
      <t>ヤクザイシ</t>
    </rPh>
    <phoneticPr fontId="2"/>
  </si>
  <si>
    <t>変更保険料：</t>
    <rPh sb="0" eb="2">
      <t>ヘンコウ</t>
    </rPh>
    <rPh sb="2" eb="5">
      <t>ホケンリョウ</t>
    </rPh>
    <phoneticPr fontId="2"/>
  </si>
  <si>
    <t>翌年度への変更手順</t>
    <rPh sb="0" eb="3">
      <t>ヨクネンド</t>
    </rPh>
    <rPh sb="5" eb="9">
      <t>ヘンコウテジュン</t>
    </rPh>
    <phoneticPr fontId="2"/>
  </si>
  <si>
    <t>シート「異動保険料_店舗」の保険始期を変更する</t>
    <rPh sb="4" eb="9">
      <t>イドウホケンリョウ</t>
    </rPh>
    <rPh sb="10" eb="12">
      <t>テンポ</t>
    </rPh>
    <rPh sb="14" eb="16">
      <t>ホケン</t>
    </rPh>
    <rPh sb="16" eb="18">
      <t>シキ</t>
    </rPh>
    <rPh sb="19" eb="21">
      <t>ヘンコウ</t>
    </rPh>
    <phoneticPr fontId="2"/>
  </si>
  <si>
    <t>シート「異動保険料_店舗」「異動保険料_薬剤師」の年間保険料と保険料表を確認する</t>
    <rPh sb="4" eb="9">
      <t>イドウホケンリョウ</t>
    </rPh>
    <rPh sb="10" eb="12">
      <t>テンポ</t>
    </rPh>
    <rPh sb="14" eb="19">
      <t>イドウホケンリョウ</t>
    </rPh>
    <rPh sb="20" eb="23">
      <t>ヤクザイシ</t>
    </rPh>
    <rPh sb="25" eb="27">
      <t>ネンカン</t>
    </rPh>
    <rPh sb="27" eb="30">
      <t>ホケンリョウ</t>
    </rPh>
    <rPh sb="31" eb="34">
      <t>ホケンリョウ</t>
    </rPh>
    <rPh sb="34" eb="35">
      <t>ヒョウ</t>
    </rPh>
    <rPh sb="36" eb="38">
      <t>カクニン</t>
    </rPh>
    <phoneticPr fontId="2"/>
  </si>
  <si>
    <t>シート「明細書」の「変更日」の「データ→データの入力規則」を保険期間に合わせて修正する</t>
    <rPh sb="4" eb="7">
      <t>メイサイショ</t>
    </rPh>
    <rPh sb="10" eb="13">
      <t>ヘンコウビ</t>
    </rPh>
    <rPh sb="24" eb="26">
      <t>ニュウリョク</t>
    </rPh>
    <rPh sb="26" eb="28">
      <t>キソク</t>
    </rPh>
    <rPh sb="30" eb="34">
      <t>ホケンキカン</t>
    </rPh>
    <rPh sb="35" eb="36">
      <t>ア</t>
    </rPh>
    <rPh sb="39" eb="41">
      <t>シュウセイ</t>
    </rPh>
    <phoneticPr fontId="2"/>
  </si>
  <si>
    <t>住所</t>
    <rPh sb="0" eb="2">
      <t>ジュウショ</t>
    </rPh>
    <phoneticPr fontId="2"/>
  </si>
  <si>
    <t>担当者名</t>
    <rPh sb="0" eb="4">
      <t>タントウシャメイ</t>
    </rPh>
    <phoneticPr fontId="2"/>
  </si>
  <si>
    <t>契約期間</t>
    <rPh sb="0" eb="4">
      <t>ケイヤクキカン</t>
    </rPh>
    <phoneticPr fontId="2"/>
  </si>
  <si>
    <t>＜団体薬剤師賠償責任保険　変更依頼票（薬局向け,薬剤師向け 共通）＞</t>
    <rPh sb="1" eb="3">
      <t>ダンタイ</t>
    </rPh>
    <rPh sb="3" eb="6">
      <t>ヤクザイシ</t>
    </rPh>
    <rPh sb="6" eb="12">
      <t>バイショウセキニンホケン</t>
    </rPh>
    <rPh sb="13" eb="15">
      <t>ヘンコウ</t>
    </rPh>
    <rPh sb="15" eb="17">
      <t>イライ</t>
    </rPh>
    <rPh sb="17" eb="18">
      <t>ヒョウ</t>
    </rPh>
    <rPh sb="19" eb="21">
      <t>ヤッキョク</t>
    </rPh>
    <rPh sb="21" eb="22">
      <t>ム</t>
    </rPh>
    <rPh sb="24" eb="27">
      <t>ヤクザイシ</t>
    </rPh>
    <rPh sb="27" eb="28">
      <t>ム</t>
    </rPh>
    <rPh sb="30" eb="32">
      <t>キョウツウ</t>
    </rPh>
    <phoneticPr fontId="2"/>
  </si>
  <si>
    <t>請求書発行について →</t>
    <rPh sb="0" eb="3">
      <t>セイキュウショ</t>
    </rPh>
    <rPh sb="3" eb="5">
      <t>ハッコウ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</si>
</sst>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&lt;=999]000;[&lt;=9999]000\-00;000\-0000"/>
    <numFmt numFmtId="177" formatCode="yyyy/m/d;@"/>
    <numFmt numFmtId="178" formatCode="0&quot;か&quot;&quot;月&quot;"/>
    <numFmt numFmtId="179" formatCode="#,##0&quot;円&quot;"/>
    <numFmt numFmtId="180" formatCode="0&quot;年&quot;"/>
    <numFmt numFmtId="181" formatCode="#,##0_ "/>
    <numFmt numFmtId="182" formatCode="m&quot;月&quot;d&quot;日&quot;;@"/>
    <numFmt numFmtId="183" formatCode="#,##0_ ;[Red]\-#,##0\ "/>
    <numFmt numFmtId="184" formatCode="#,##0_ &quot;円&quot;;[Red]\-#,##0\ &quot;円&quot;"/>
  </numFmts>
  <fonts count="8">
    <font>
      <sz val="10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176" fontId="1" fillId="0" borderId="1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Protection="1">
      <alignment vertical="center"/>
      <protection locked="0"/>
    </xf>
    <xf numFmtId="14" fontId="1" fillId="0" borderId="0" xfId="0" applyNumberFormat="1" applyFont="1">
      <alignment vertical="center"/>
    </xf>
    <xf numFmtId="56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" fillId="0" borderId="0" xfId="0" applyNumberFormat="1" applyFont="1">
      <alignment vertical="center"/>
    </xf>
    <xf numFmtId="179" fontId="1" fillId="2" borderId="0" xfId="0" applyNumberFormat="1" applyFont="1" applyFill="1" applyAlignment="1">
      <alignment horizontal="center" vertical="center"/>
    </xf>
    <xf numFmtId="14" fontId="1" fillId="3" borderId="0" xfId="0" applyNumberFormat="1" applyFont="1" applyFill="1">
      <alignment vertical="center"/>
    </xf>
    <xf numFmtId="181" fontId="1" fillId="4" borderId="0" xfId="0" applyNumberFormat="1" applyFont="1" applyFill="1">
      <alignment vertical="center"/>
    </xf>
    <xf numFmtId="181" fontId="1" fillId="0" borderId="0" xfId="0" applyNumberFormat="1" applyFont="1">
      <alignment vertical="center"/>
    </xf>
    <xf numFmtId="182" fontId="1" fillId="0" borderId="0" xfId="0" applyNumberFormat="1" applyFont="1" applyAlignment="1">
      <alignment horizontal="center" vertical="center"/>
    </xf>
    <xf numFmtId="183" fontId="1" fillId="0" borderId="1" xfId="0" applyNumberFormat="1" applyFont="1" applyBorder="1">
      <alignment vertical="center"/>
    </xf>
    <xf numFmtId="0" fontId="1" fillId="0" borderId="4" xfId="0" applyFont="1" applyBorder="1" applyAlignment="1">
      <alignment horizontal="right" vertical="center"/>
    </xf>
    <xf numFmtId="180" fontId="1" fillId="0" borderId="0" xfId="0" applyNumberFormat="1" applyFont="1">
      <alignment vertical="center"/>
    </xf>
    <xf numFmtId="184" fontId="1" fillId="0" borderId="4" xfId="0" applyNumberFormat="1" applyFont="1" applyBorder="1" applyAlignment="1">
      <alignment horizontal="left" vertical="center" indent="1"/>
    </xf>
    <xf numFmtId="0" fontId="7" fillId="0" borderId="0" xfId="0" applyFont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8CD4-A0AD-42CE-ADA6-F1CC72F5591D}">
  <dimension ref="A1:E25"/>
  <sheetViews>
    <sheetView tabSelected="1" workbookViewId="0">
      <selection activeCell="C7" sqref="C7:D7"/>
    </sheetView>
  </sheetViews>
  <sheetFormatPr defaultRowHeight="21" customHeight="1"/>
  <cols>
    <col min="1" max="1" width="14.6640625" style="1" customWidth="1"/>
    <col min="2" max="2" width="15.5546875" style="1" customWidth="1"/>
    <col min="3" max="4" width="33.44140625" style="1" customWidth="1"/>
    <col min="5" max="16384" width="8.88671875" style="1"/>
  </cols>
  <sheetData>
    <row r="1" spans="1:4" ht="21" customHeight="1">
      <c r="A1" s="6" t="s">
        <v>0</v>
      </c>
      <c r="B1" s="6"/>
      <c r="C1" s="6"/>
    </row>
    <row r="2" spans="1:4" ht="21" customHeight="1">
      <c r="A2" s="6"/>
      <c r="B2" s="6" t="s">
        <v>5</v>
      </c>
      <c r="C2" s="6"/>
    </row>
    <row r="3" spans="1:4" ht="10.8" customHeight="1"/>
    <row r="4" spans="1:4" ht="21" customHeight="1">
      <c r="A4" s="6" t="s">
        <v>39</v>
      </c>
    </row>
    <row r="5" spans="1:4" ht="21" customHeight="1">
      <c r="A5" s="7" t="s">
        <v>2</v>
      </c>
    </row>
    <row r="6" spans="1:4" ht="8.4" customHeight="1"/>
    <row r="7" spans="1:4" ht="21" customHeight="1">
      <c r="A7" s="34" t="s">
        <v>27</v>
      </c>
      <c r="B7" s="35"/>
      <c r="C7" s="27"/>
      <c r="D7" s="28"/>
    </row>
    <row r="8" spans="1:4" ht="21" customHeight="1">
      <c r="A8" s="34" t="s">
        <v>7</v>
      </c>
      <c r="B8" s="35"/>
      <c r="C8" s="27"/>
      <c r="D8" s="28"/>
    </row>
    <row r="9" spans="1:4" ht="21" customHeight="1">
      <c r="A9" s="36" t="s">
        <v>38</v>
      </c>
      <c r="B9" s="36"/>
      <c r="C9" s="34" t="str">
        <f>"明細書の変更日　～　"&amp;異動保険料_店舗!B1+1&amp;"年2月15日午後4時"</f>
        <v>明細書の変更日　～　2024年2月15日午後4時</v>
      </c>
      <c r="D9" s="35"/>
    </row>
    <row r="10" spans="1:4" ht="21" customHeight="1">
      <c r="A10" s="31" t="str">
        <f>IF($C$8="登録情報変更（加入依頼者情報）","加入依頼者（変更前）","加入依頼者（法人）")</f>
        <v>加入依頼者（法人）</v>
      </c>
      <c r="B10" s="5" t="s">
        <v>1</v>
      </c>
      <c r="C10" s="27"/>
      <c r="D10" s="28"/>
    </row>
    <row r="11" spans="1:4" ht="21" customHeight="1">
      <c r="A11" s="31"/>
      <c r="B11" s="5" t="s">
        <v>4</v>
      </c>
      <c r="C11" s="29"/>
      <c r="D11" s="30"/>
    </row>
    <row r="12" spans="1:4" ht="21" customHeight="1">
      <c r="A12" s="31"/>
      <c r="B12" s="5" t="s">
        <v>36</v>
      </c>
      <c r="C12" s="27"/>
      <c r="D12" s="28"/>
    </row>
    <row r="13" spans="1:4" ht="21" customHeight="1">
      <c r="A13" s="31"/>
      <c r="B13" s="5" t="s">
        <v>26</v>
      </c>
      <c r="C13" s="27"/>
      <c r="D13" s="28"/>
    </row>
    <row r="14" spans="1:4" ht="21" customHeight="1">
      <c r="A14" s="31"/>
      <c r="B14" s="5" t="s">
        <v>37</v>
      </c>
      <c r="C14" s="27"/>
      <c r="D14" s="28"/>
    </row>
    <row r="15" spans="1:4" ht="21" customHeight="1">
      <c r="A15" s="32" t="s">
        <v>25</v>
      </c>
      <c r="B15" s="32"/>
      <c r="C15" s="32"/>
      <c r="D15" s="32"/>
    </row>
    <row r="16" spans="1:4" ht="21" customHeight="1">
      <c r="A16" s="32"/>
      <c r="B16" s="32"/>
      <c r="C16" s="32"/>
      <c r="D16" s="32"/>
    </row>
    <row r="17" spans="1:5" ht="12" customHeight="1">
      <c r="A17" s="3"/>
      <c r="B17" s="3"/>
      <c r="C17" s="3"/>
      <c r="D17" s="3"/>
    </row>
    <row r="18" spans="1:5" ht="21" customHeight="1">
      <c r="A18" s="33" t="s">
        <v>40</v>
      </c>
      <c r="B18" s="33"/>
      <c r="C18" s="33"/>
      <c r="D18" s="8"/>
      <c r="E18" s="26"/>
    </row>
    <row r="19" spans="1:5" ht="21" customHeight="1">
      <c r="A19" s="2"/>
      <c r="B19" s="2"/>
      <c r="C19" s="2"/>
      <c r="D19" s="26" t="str">
        <f>IF(D18="希望する","請求書送付先を入力して下さい","")</f>
        <v/>
      </c>
      <c r="E19" s="26"/>
    </row>
    <row r="20" spans="1:5" ht="21" customHeight="1">
      <c r="A20" s="31" t="str">
        <f>IF($C$8="登録情報変更（加入依頼者情報）","加入依頼者（変更後）",IF($C$8="中途加入",IF($D$18="希望する","請求書送付先","-"),"-"))</f>
        <v>-</v>
      </c>
      <c r="B20" s="5" t="str">
        <f>IF($C$8="登録情報変更（加入依頼者情報）","法人名",IF($C$8="中途加入",IF($D$18="希望する","宛名","-"),"-"))</f>
        <v>-</v>
      </c>
      <c r="C20" s="27"/>
      <c r="D20" s="28"/>
    </row>
    <row r="21" spans="1:5" ht="21" customHeight="1">
      <c r="A21" s="31"/>
      <c r="B21" s="5" t="str">
        <f>IF($C$8="登録情報変更（加入依頼者情報）","郵便番号",IF($C$8="中途加入",IF($D$18="希望する","郵便番号","-"),"-"))</f>
        <v>-</v>
      </c>
      <c r="C21" s="29"/>
      <c r="D21" s="30"/>
    </row>
    <row r="22" spans="1:5" ht="21" customHeight="1">
      <c r="A22" s="31"/>
      <c r="B22" s="5" t="str">
        <f>IF($C$8="登録情報変更（加入依頼者情報）","住所",IF($C$8="中途加入",IF($D$18="希望する","住所","-"),"-"))</f>
        <v>-</v>
      </c>
      <c r="C22" s="27"/>
      <c r="D22" s="28"/>
    </row>
    <row r="23" spans="1:5" ht="21" customHeight="1">
      <c r="A23" s="31"/>
      <c r="B23" s="5" t="str">
        <f>IF($C$8="登録情報変更（加入依頼者情報）","TEL","-")</f>
        <v>-</v>
      </c>
      <c r="C23" s="27"/>
      <c r="D23" s="28"/>
    </row>
    <row r="25" spans="1:5" ht="21" customHeight="1">
      <c r="B25" s="23" t="s">
        <v>31</v>
      </c>
      <c r="C25" s="25">
        <f ca="1">SUM(明細書!$H4:$H223)</f>
        <v>0</v>
      </c>
    </row>
  </sheetData>
  <sheetProtection algorithmName="SHA-512" hashValue="ymLYbv4ps+VknJ7uEC+ZQUp0CDN87Qo7fHB34Qg6wRJa7pGRLDEzLGu39jRMjt98SidbS60nI5QY8KVHHHDuYA==" saltValue="1IZM9RcUBOgDQ7oAh2qHbg==" spinCount="100000" sheet="1" selectLockedCells="1"/>
  <mergeCells count="19">
    <mergeCell ref="A7:B7"/>
    <mergeCell ref="C7:D7"/>
    <mergeCell ref="C11:D11"/>
    <mergeCell ref="A8:B8"/>
    <mergeCell ref="C8:D8"/>
    <mergeCell ref="C9:D9"/>
    <mergeCell ref="A10:A14"/>
    <mergeCell ref="A9:B9"/>
    <mergeCell ref="C10:D10"/>
    <mergeCell ref="C13:D13"/>
    <mergeCell ref="C14:D14"/>
    <mergeCell ref="C12:D12"/>
    <mergeCell ref="C20:D20"/>
    <mergeCell ref="C21:D21"/>
    <mergeCell ref="C23:D23"/>
    <mergeCell ref="A20:A23"/>
    <mergeCell ref="A15:D16"/>
    <mergeCell ref="A18:C18"/>
    <mergeCell ref="C22:D22"/>
  </mergeCells>
  <phoneticPr fontId="2"/>
  <conditionalFormatting sqref="C10:C14">
    <cfRule type="containsBlanks" dxfId="5" priority="5">
      <formula>LEN(TRIM(C10))=0</formula>
    </cfRule>
  </conditionalFormatting>
  <conditionalFormatting sqref="D18">
    <cfRule type="containsBlanks" dxfId="4" priority="4">
      <formula>LEN(TRIM(D18))=0</formula>
    </cfRule>
  </conditionalFormatting>
  <conditionalFormatting sqref="C7:C8">
    <cfRule type="containsBlanks" dxfId="3" priority="3">
      <formula>LEN(TRIM(C7))=0</formula>
    </cfRule>
  </conditionalFormatting>
  <conditionalFormatting sqref="C20:C23">
    <cfRule type="containsBlanks" dxfId="2" priority="1">
      <formula>LEN(TRIM(C20))=0</formula>
    </cfRule>
  </conditionalFormatting>
  <dataValidations count="5">
    <dataValidation type="list" showInputMessage="1" showErrorMessage="1" sqref="D18" xr:uid="{717A136C-5922-41FC-8073-E75DD1BC529F}">
      <formula1>",希望する,希望しない"</formula1>
    </dataValidation>
    <dataValidation imeMode="off" allowBlank="1" showInputMessage="1" showErrorMessage="1" sqref="C13:D13 C23:D23" xr:uid="{26B7320A-E879-49FF-B560-46B7307E4C5F}"/>
    <dataValidation imeMode="hiragana" allowBlank="1" showInputMessage="1" showErrorMessage="1" sqref="C14:D14 C10:C12 D10 D12 C20:C22 D20 D22" xr:uid="{B181AC41-4AD6-4972-A209-757ED824DEAE}"/>
    <dataValidation type="list" imeMode="hiragana" allowBlank="1" showInputMessage="1" showErrorMessage="1" sqref="C8:D8" xr:uid="{29DCEBB5-42ED-4648-946A-F95B4F8A111B}">
      <formula1>"中途加入,中途脱退,登録情報変更（加入依頼者情報）,登録情報変更（明細書情報）"</formula1>
    </dataValidation>
    <dataValidation type="list" imeMode="hiragana" allowBlank="1" showInputMessage="1" showErrorMessage="1" sqref="C7:D7" xr:uid="{65529D1E-D5D0-4E0D-8EE6-569B9811FD86}">
      <formula1>"薬局（店舗）向け,薬剤師向け,加入依頼者情報の変更"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5BCA2-6E3C-44E1-B594-1566BAA45EE3}">
  <dimension ref="A1:AF22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8" customHeight="1"/>
  <cols>
    <col min="1" max="1" width="7.77734375" style="1" customWidth="1"/>
    <col min="2" max="2" width="14.77734375" style="1" customWidth="1"/>
    <col min="3" max="4" width="33.33203125" style="1" customWidth="1"/>
    <col min="5" max="5" width="10.44140625" style="1" bestFit="1" customWidth="1"/>
    <col min="6" max="6" width="64.33203125" style="1" customWidth="1"/>
    <col min="7" max="7" width="16.88671875" style="1" customWidth="1"/>
    <col min="8" max="8" width="12.88671875" style="1" bestFit="1" customWidth="1"/>
    <col min="9" max="32" width="8.88671875" style="1" hidden="1" customWidth="1"/>
    <col min="33" max="16384" width="8.88671875" style="1"/>
  </cols>
  <sheetData>
    <row r="1" spans="1:32" ht="18" customHeight="1">
      <c r="A1" s="6" t="str">
        <f>IF(依頼書!C8="登録情報変更（加入依頼者情報）","入力しないで下さい",IF(依頼書!$C$7="薬局（店舗）向け","ご加入店舗　明細書",IF(依頼書!$C$7="薬剤師向け","ご加入薬剤師　明細書","入力しないで下さい")))</f>
        <v>入力しないで下さい</v>
      </c>
      <c r="B1" s="6"/>
      <c r="I1" s="1" t="s">
        <v>29</v>
      </c>
      <c r="J1" s="1" t="str">
        <f>IF(依頼書!$C$7="薬局（店舗）向け",0,IF(依頼書!$C$7="薬剤師向け",12,"新規継続"))</f>
        <v>新規継続</v>
      </c>
      <c r="K1" s="1">
        <f>IF(依頼書!C8=明細書!I2,0,IF(依頼書!C8=明細書!O2,1,2))</f>
        <v>2</v>
      </c>
      <c r="U1" s="1" t="s">
        <v>30</v>
      </c>
    </row>
    <row r="2" spans="1:32" ht="18" customHeight="1">
      <c r="I2" s="1" t="s">
        <v>8</v>
      </c>
      <c r="O2" s="1" t="s">
        <v>23</v>
      </c>
      <c r="U2" s="1" t="s">
        <v>8</v>
      </c>
      <c r="AA2" s="1" t="s">
        <v>23</v>
      </c>
    </row>
    <row r="3" spans="1:32" s="2" customFormat="1" ht="18" customHeight="1">
      <c r="A3" s="5" t="s">
        <v>3</v>
      </c>
      <c r="B3" s="5" t="s">
        <v>6</v>
      </c>
      <c r="C3" s="5" t="str">
        <f>IF(依頼書!$C$7="薬局（店舗）向け","店舗名",IF(依頼書!$C$7="薬剤師向け","薬剤師名","名"))</f>
        <v>名</v>
      </c>
      <c r="D3" s="5" t="str">
        <f>IF(依頼書!C8="登録情報変更（明細書情報）",IF(依頼書!$C$7="薬局（店舗）向け","店舗名（変更後）",IF(依頼書!$C$7="薬剤師向け","薬剤師名（変更後）","名")),"***&lt;入力不要&gt;欄***")</f>
        <v>***&lt;入力不要&gt;欄***</v>
      </c>
      <c r="E3" s="5" t="s">
        <v>4</v>
      </c>
      <c r="F3" s="5" t="str">
        <f>IF(依頼書!$C$7="薬局（店舗）向け","店舗住所",IF(依頼書!$C$7="薬剤師向け","自宅住所","住所"))</f>
        <v>住所</v>
      </c>
      <c r="G3" s="5" t="str">
        <f>IF(依頼書!$C$7="薬局（店舗）向け","店舗TEL",IF(依頼書!$C$7="薬剤師向け","電話番号","TEL"))</f>
        <v>TEL</v>
      </c>
      <c r="H3" s="5" t="s">
        <v>28</v>
      </c>
      <c r="I3" s="2" t="s">
        <v>9</v>
      </c>
      <c r="J3" s="2" t="s">
        <v>24</v>
      </c>
      <c r="K3" s="12" t="s">
        <v>12</v>
      </c>
      <c r="L3" s="1" t="s">
        <v>13</v>
      </c>
      <c r="M3" s="1" t="s">
        <v>14</v>
      </c>
      <c r="N3" s="1" t="s">
        <v>15</v>
      </c>
      <c r="O3" s="2" t="s">
        <v>9</v>
      </c>
      <c r="P3" s="2" t="s">
        <v>24</v>
      </c>
      <c r="Q3" s="12" t="s">
        <v>12</v>
      </c>
      <c r="R3" s="1" t="s">
        <v>13</v>
      </c>
      <c r="S3" s="1" t="s">
        <v>14</v>
      </c>
      <c r="T3" s="1" t="s">
        <v>15</v>
      </c>
      <c r="U3" s="2" t="s">
        <v>9</v>
      </c>
      <c r="V3" s="2" t="s">
        <v>24</v>
      </c>
      <c r="W3" s="12" t="s">
        <v>12</v>
      </c>
      <c r="X3" s="1" t="s">
        <v>13</v>
      </c>
      <c r="Y3" s="1" t="s">
        <v>14</v>
      </c>
      <c r="Z3" s="1" t="s">
        <v>15</v>
      </c>
      <c r="AA3" s="2" t="s">
        <v>9</v>
      </c>
      <c r="AB3" s="2" t="s">
        <v>24</v>
      </c>
      <c r="AC3" s="12" t="s">
        <v>12</v>
      </c>
      <c r="AD3" s="1" t="s">
        <v>13</v>
      </c>
      <c r="AE3" s="1" t="s">
        <v>14</v>
      </c>
      <c r="AF3" s="1" t="s">
        <v>15</v>
      </c>
    </row>
    <row r="4" spans="1:32" ht="18" customHeight="1">
      <c r="A4" s="4" t="str">
        <f>IF(B4="","",1)</f>
        <v/>
      </c>
      <c r="B4" s="11"/>
      <c r="C4" s="9"/>
      <c r="D4" s="9"/>
      <c r="E4" s="10"/>
      <c r="F4" s="9"/>
      <c r="G4" s="9"/>
      <c r="H4" s="22" t="str">
        <f ca="1">IF(B4&gt;DATE(異動保険料_店舗!$B$1+1,2,14),"",IF($B4="","",IF($K$1=2,0,OFFSET($N4,0,$J$1+6*$K$1))))</f>
        <v/>
      </c>
      <c r="I4" s="1" t="str">
        <f>IF($B4="","",IF(DAY($B4)&lt;15, IF(MONTH($B4)=1,13,MONTH($B4))-1, MONTH($B4)))</f>
        <v/>
      </c>
      <c r="J4" s="1" t="e">
        <f>IF(I4=1,12,I4-1)</f>
        <v>#VALUE!</v>
      </c>
      <c r="K4" s="1" t="e">
        <f>VLOOKUP($J4,異動保険料_店舗!$A$8:$J$19,7)</f>
        <v>#VALUE!</v>
      </c>
      <c r="L4" s="1" t="e">
        <f>VLOOKUP($J4,異動保険料_店舗!$A$8:$J$19,8)</f>
        <v>#VALUE!</v>
      </c>
      <c r="M4" s="1" t="e">
        <f>VLOOKUP($J4,異動保険料_店舗!$A$8:$J$19,9)</f>
        <v>#VALUE!</v>
      </c>
      <c r="N4" s="1" t="e">
        <f>VLOOKUP($J4,異動保険料_店舗!$A$8:$J$19,10)</f>
        <v>#VALUE!</v>
      </c>
      <c r="O4" s="1" t="str">
        <f t="shared" ref="O4:O67" si="0">IF($B4="","",IF(DAY($B4)&lt;16,IF(MONTH($B4)=1,12,MONTH($B4)-1), MONTH($B4)))</f>
        <v/>
      </c>
      <c r="P4" s="1" t="e">
        <f>IF(O4=1,12,O4-1)</f>
        <v>#VALUE!</v>
      </c>
      <c r="Q4" s="1" t="e">
        <f>VLOOKUP($P4,異動保険料_店舗!$A$23:$J$33,7)</f>
        <v>#VALUE!</v>
      </c>
      <c r="R4" s="1" t="e">
        <f>VLOOKUP($P4,異動保険料_店舗!$A$23:$J$33,8)</f>
        <v>#VALUE!</v>
      </c>
      <c r="S4" s="1" t="e">
        <f>VLOOKUP($P4,異動保険料_店舗!$A$23:$J$33,9)</f>
        <v>#VALUE!</v>
      </c>
      <c r="T4" s="1" t="e">
        <f>IF($B4=異動保険料_店舗!$E$2,異動保険料_店舗!$H$4*-1,VLOOKUP($P4,異動保険料_店舗!$A$23:$J$34,10))</f>
        <v>#VALUE!</v>
      </c>
      <c r="U4" s="1" t="str">
        <f>I4</f>
        <v/>
      </c>
      <c r="V4" s="1" t="e">
        <f>J4</f>
        <v>#VALUE!</v>
      </c>
      <c r="W4" s="1" t="e">
        <f>VLOOKUP($J4,異動保険料_薬剤師!$A$8:$J$19,7)</f>
        <v>#VALUE!</v>
      </c>
      <c r="X4" s="1" t="e">
        <f>VLOOKUP($J4,異動保険料_薬剤師!$A$8:$J$19,8)</f>
        <v>#VALUE!</v>
      </c>
      <c r="Y4" s="1" t="e">
        <f>VLOOKUP($J4,異動保険料_薬剤師!$A$8:$J$19,9)</f>
        <v>#VALUE!</v>
      </c>
      <c r="Z4" s="1" t="e">
        <f>VLOOKUP($J4,異動保険料_薬剤師!$A$8:$J$19,10)</f>
        <v>#VALUE!</v>
      </c>
      <c r="AA4" s="1" t="str">
        <f>O4</f>
        <v/>
      </c>
      <c r="AB4" s="1" t="e">
        <f>P4</f>
        <v>#VALUE!</v>
      </c>
      <c r="AC4" s="1" t="e">
        <f>VLOOKUP($P4,異動保険料_店舗!$A$23:$J$33,7)</f>
        <v>#VALUE!</v>
      </c>
      <c r="AD4" s="1" t="e">
        <f>VLOOKUP($P4,異動保険料_店舗!$A$23:$J$33,8)</f>
        <v>#VALUE!</v>
      </c>
      <c r="AE4" s="1" t="e">
        <f>VLOOKUP($P4,異動保険料_店舗!$A$23:$J$33,9)</f>
        <v>#VALUE!</v>
      </c>
      <c r="AF4" s="1" t="e">
        <f>IF($B4=異動保険料_薬剤師!$E$2,異動保険料_薬剤師!$H$4*-1,VLOOKUP($P4,異動保険料_薬剤師!$A$23:$J$34,10))</f>
        <v>#VALUE!</v>
      </c>
    </row>
    <row r="5" spans="1:32" ht="18" customHeight="1">
      <c r="A5" s="4" t="str">
        <f>IF(B5="","",A4+1)</f>
        <v/>
      </c>
      <c r="B5" s="11"/>
      <c r="C5" s="9"/>
      <c r="D5" s="9"/>
      <c r="E5" s="10"/>
      <c r="F5" s="9"/>
      <c r="G5" s="9"/>
      <c r="H5" s="22" t="str">
        <f ca="1">IF(B5&gt;DATE(異動保険料_店舗!$B$1+1,2,14),"",IF($B5="","",IF($K$1=2,0,OFFSET($N5,0,$J$1+6*$K$1))))</f>
        <v/>
      </c>
      <c r="I5" s="1" t="str">
        <f t="shared" ref="I5:I68" si="1">IF($B5="","",IF(DAY($B5)&lt;15, IF(MONTH($B5)=1,13,MONTH($B5))-1, MONTH($B5)))</f>
        <v/>
      </c>
      <c r="J5" s="1" t="e">
        <f t="shared" ref="J5:J68" si="2">IF(I5=1,12,I5-1)</f>
        <v>#VALUE!</v>
      </c>
      <c r="K5" s="1" t="e">
        <f>VLOOKUP($J5,異動保険料_店舗!$A$8:$J$19,7)</f>
        <v>#VALUE!</v>
      </c>
      <c r="L5" s="1" t="e">
        <f>VLOOKUP($J5,異動保険料_店舗!$A$8:$J$19,8)</f>
        <v>#VALUE!</v>
      </c>
      <c r="M5" s="1" t="e">
        <f>VLOOKUP($J5,異動保険料_店舗!$A$8:$J$19,9)</f>
        <v>#VALUE!</v>
      </c>
      <c r="N5" s="1" t="e">
        <f>VLOOKUP($J5,異動保険料_店舗!$A$8:$J$19,10)</f>
        <v>#VALUE!</v>
      </c>
      <c r="O5" s="1" t="str">
        <f t="shared" si="0"/>
        <v/>
      </c>
      <c r="P5" s="1" t="e">
        <f t="shared" ref="P5:P68" si="3">IF(O5=1,12,O5-1)</f>
        <v>#VALUE!</v>
      </c>
      <c r="Q5" s="1" t="e">
        <f>VLOOKUP($P5,異動保険料_店舗!$A$23:$J$33,7)</f>
        <v>#VALUE!</v>
      </c>
      <c r="R5" s="1" t="e">
        <f>VLOOKUP($P5,異動保険料_店舗!$A$23:$J$33,8)</f>
        <v>#VALUE!</v>
      </c>
      <c r="S5" s="1" t="e">
        <f>VLOOKUP($P5,異動保険料_店舗!$A$23:$J$33,9)</f>
        <v>#VALUE!</v>
      </c>
      <c r="T5" s="1" t="e">
        <f>IF($B5=異動保険料_店舗!$E$2,異動保険料_店舗!$H$4*-1,VLOOKUP($P5,異動保険料_店舗!$A$23:$J$34,10))</f>
        <v>#VALUE!</v>
      </c>
      <c r="U5" s="1" t="str">
        <f t="shared" ref="U5:U68" si="4">I5</f>
        <v/>
      </c>
      <c r="V5" s="1" t="e">
        <f t="shared" ref="V5:V68" si="5">J5</f>
        <v>#VALUE!</v>
      </c>
      <c r="W5" s="1" t="e">
        <f>VLOOKUP($J5,異動保険料_薬剤師!$A$8:$J$19,7)</f>
        <v>#VALUE!</v>
      </c>
      <c r="X5" s="1" t="e">
        <f>VLOOKUP($J5,異動保険料_薬剤師!$A$8:$J$19,8)</f>
        <v>#VALUE!</v>
      </c>
      <c r="Y5" s="1" t="e">
        <f>VLOOKUP($J5,異動保険料_薬剤師!$A$8:$J$19,9)</f>
        <v>#VALUE!</v>
      </c>
      <c r="Z5" s="1" t="e">
        <f>VLOOKUP($J5,異動保険料_薬剤師!$A$8:$J$19,10)</f>
        <v>#VALUE!</v>
      </c>
      <c r="AA5" s="1" t="str">
        <f t="shared" ref="AA5:AA68" si="6">O5</f>
        <v/>
      </c>
      <c r="AB5" s="1" t="e">
        <f t="shared" ref="AB5:AB68" si="7">P5</f>
        <v>#VALUE!</v>
      </c>
      <c r="AC5" s="1" t="e">
        <f>VLOOKUP($P5,異動保険料_店舗!$A$23:$J$33,7)</f>
        <v>#VALUE!</v>
      </c>
      <c r="AD5" s="1" t="e">
        <f>VLOOKUP($P5,異動保険料_店舗!$A$23:$J$33,8)</f>
        <v>#VALUE!</v>
      </c>
      <c r="AE5" s="1" t="e">
        <f>VLOOKUP($P5,異動保険料_店舗!$A$23:$J$33,9)</f>
        <v>#VALUE!</v>
      </c>
      <c r="AF5" s="1" t="e">
        <f>IF($B5=異動保険料_薬剤師!$E$2,異動保険料_薬剤師!$H$4*-1,VLOOKUP($P5,異動保険料_薬剤師!$A$23:$J$34,10))</f>
        <v>#VALUE!</v>
      </c>
    </row>
    <row r="6" spans="1:32" ht="18" customHeight="1">
      <c r="A6" s="4" t="str">
        <f t="shared" ref="A6:A69" si="8">IF(B6="","",A5+1)</f>
        <v/>
      </c>
      <c r="B6" s="11"/>
      <c r="C6" s="9"/>
      <c r="D6" s="9"/>
      <c r="E6" s="10"/>
      <c r="F6" s="9"/>
      <c r="G6" s="9"/>
      <c r="H6" s="22" t="str">
        <f ca="1">IF(B6&gt;DATE(異動保険料_店舗!$B$1+1,2,14),"",IF($B6="","",IF($K$1=2,0,OFFSET($N6,0,$J$1+6*$K$1))))</f>
        <v/>
      </c>
      <c r="I6" s="1" t="str">
        <f t="shared" si="1"/>
        <v/>
      </c>
      <c r="J6" s="1" t="e">
        <f t="shared" si="2"/>
        <v>#VALUE!</v>
      </c>
      <c r="K6" s="1" t="e">
        <f>VLOOKUP($J6,異動保険料_店舗!$A$8:$J$19,7)</f>
        <v>#VALUE!</v>
      </c>
      <c r="L6" s="1" t="e">
        <f>VLOOKUP($J6,異動保険料_店舗!$A$8:$J$19,8)</f>
        <v>#VALUE!</v>
      </c>
      <c r="M6" s="1" t="e">
        <f>VLOOKUP($J6,異動保険料_店舗!$A$8:$J$19,9)</f>
        <v>#VALUE!</v>
      </c>
      <c r="N6" s="1" t="e">
        <f>VLOOKUP($J6,異動保険料_店舗!$A$8:$J$19,10)</f>
        <v>#VALUE!</v>
      </c>
      <c r="O6" s="1" t="str">
        <f t="shared" si="0"/>
        <v/>
      </c>
      <c r="P6" s="1" t="e">
        <f t="shared" si="3"/>
        <v>#VALUE!</v>
      </c>
      <c r="Q6" s="1" t="e">
        <f>VLOOKUP($P6,異動保険料_店舗!$A$23:$J$33,7)</f>
        <v>#VALUE!</v>
      </c>
      <c r="R6" s="1" t="e">
        <f>VLOOKUP($P6,異動保険料_店舗!$A$23:$J$33,8)</f>
        <v>#VALUE!</v>
      </c>
      <c r="S6" s="1" t="e">
        <f>VLOOKUP($P6,異動保険料_店舗!$A$23:$J$33,9)</f>
        <v>#VALUE!</v>
      </c>
      <c r="T6" s="1" t="e">
        <f>IF($B6=異動保険料_店舗!$E$2,異動保険料_店舗!$H$4*-1,VLOOKUP($P6,異動保険料_店舗!$A$23:$J$34,10))</f>
        <v>#VALUE!</v>
      </c>
      <c r="U6" s="1" t="str">
        <f t="shared" si="4"/>
        <v/>
      </c>
      <c r="V6" s="1" t="e">
        <f t="shared" si="5"/>
        <v>#VALUE!</v>
      </c>
      <c r="W6" s="1" t="e">
        <f>VLOOKUP($J6,異動保険料_薬剤師!$A$8:$J$19,7)</f>
        <v>#VALUE!</v>
      </c>
      <c r="X6" s="1" t="e">
        <f>VLOOKUP($J6,異動保険料_薬剤師!$A$8:$J$19,8)</f>
        <v>#VALUE!</v>
      </c>
      <c r="Y6" s="1" t="e">
        <f>VLOOKUP($J6,異動保険料_薬剤師!$A$8:$J$19,9)</f>
        <v>#VALUE!</v>
      </c>
      <c r="Z6" s="1" t="e">
        <f>VLOOKUP($J6,異動保険料_薬剤師!$A$8:$J$19,10)</f>
        <v>#VALUE!</v>
      </c>
      <c r="AA6" s="1" t="str">
        <f t="shared" si="6"/>
        <v/>
      </c>
      <c r="AB6" s="1" t="e">
        <f t="shared" si="7"/>
        <v>#VALUE!</v>
      </c>
      <c r="AC6" s="1" t="e">
        <f>VLOOKUP($P6,異動保険料_店舗!$A$23:$J$33,7)</f>
        <v>#VALUE!</v>
      </c>
      <c r="AD6" s="1" t="e">
        <f>VLOOKUP($P6,異動保険料_店舗!$A$23:$J$33,8)</f>
        <v>#VALUE!</v>
      </c>
      <c r="AE6" s="1" t="e">
        <f>VLOOKUP($P6,異動保険料_店舗!$A$23:$J$33,9)</f>
        <v>#VALUE!</v>
      </c>
      <c r="AF6" s="1" t="e">
        <f>IF($B6=異動保険料_薬剤師!$E$2,異動保険料_薬剤師!$H$4*-1,VLOOKUP($P6,異動保険料_薬剤師!$A$23:$J$34,10))</f>
        <v>#VALUE!</v>
      </c>
    </row>
    <row r="7" spans="1:32" ht="18" customHeight="1">
      <c r="A7" s="4" t="str">
        <f t="shared" si="8"/>
        <v/>
      </c>
      <c r="B7" s="11"/>
      <c r="C7" s="9"/>
      <c r="D7" s="9"/>
      <c r="E7" s="10"/>
      <c r="F7" s="9"/>
      <c r="G7" s="9"/>
      <c r="H7" s="22" t="str">
        <f ca="1">IF(B7&gt;DATE(異動保険料_店舗!$B$1+1,2,14),"",IF($B7="","",IF($K$1=2,0,OFFSET($N7,0,$J$1+6*$K$1))))</f>
        <v/>
      </c>
      <c r="I7" s="1" t="str">
        <f t="shared" si="1"/>
        <v/>
      </c>
      <c r="J7" s="1" t="e">
        <f t="shared" si="2"/>
        <v>#VALUE!</v>
      </c>
      <c r="K7" s="1" t="e">
        <f>VLOOKUP($J7,異動保険料_店舗!$A$8:$J$19,7)</f>
        <v>#VALUE!</v>
      </c>
      <c r="L7" s="1" t="e">
        <f>VLOOKUP($J7,異動保険料_店舗!$A$8:$J$19,8)</f>
        <v>#VALUE!</v>
      </c>
      <c r="M7" s="1" t="e">
        <f>VLOOKUP($J7,異動保険料_店舗!$A$8:$J$19,9)</f>
        <v>#VALUE!</v>
      </c>
      <c r="N7" s="1" t="e">
        <f>VLOOKUP($J7,異動保険料_店舗!$A$8:$J$19,10)</f>
        <v>#VALUE!</v>
      </c>
      <c r="O7" s="1" t="str">
        <f t="shared" si="0"/>
        <v/>
      </c>
      <c r="P7" s="1" t="e">
        <f t="shared" si="3"/>
        <v>#VALUE!</v>
      </c>
      <c r="Q7" s="1" t="e">
        <f>VLOOKUP($P7,異動保険料_店舗!$A$23:$J$33,7)</f>
        <v>#VALUE!</v>
      </c>
      <c r="R7" s="1" t="e">
        <f>VLOOKUP($P7,異動保険料_店舗!$A$23:$J$33,8)</f>
        <v>#VALUE!</v>
      </c>
      <c r="S7" s="1" t="e">
        <f>VLOOKUP($P7,異動保険料_店舗!$A$23:$J$33,9)</f>
        <v>#VALUE!</v>
      </c>
      <c r="T7" s="1" t="e">
        <f>IF($B7=異動保険料_店舗!$E$2,異動保険料_店舗!$H$4*-1,VLOOKUP($P7,異動保険料_店舗!$A$23:$J$34,10))</f>
        <v>#VALUE!</v>
      </c>
      <c r="U7" s="1" t="str">
        <f t="shared" si="4"/>
        <v/>
      </c>
      <c r="V7" s="1" t="e">
        <f t="shared" si="5"/>
        <v>#VALUE!</v>
      </c>
      <c r="W7" s="1" t="e">
        <f>VLOOKUP($J7,異動保険料_薬剤師!$A$8:$J$19,7)</f>
        <v>#VALUE!</v>
      </c>
      <c r="X7" s="1" t="e">
        <f>VLOOKUP($J7,異動保険料_薬剤師!$A$8:$J$19,8)</f>
        <v>#VALUE!</v>
      </c>
      <c r="Y7" s="1" t="e">
        <f>VLOOKUP($J7,異動保険料_薬剤師!$A$8:$J$19,9)</f>
        <v>#VALUE!</v>
      </c>
      <c r="Z7" s="1" t="e">
        <f>VLOOKUP($J7,異動保険料_薬剤師!$A$8:$J$19,10)</f>
        <v>#VALUE!</v>
      </c>
      <c r="AA7" s="1" t="str">
        <f t="shared" si="6"/>
        <v/>
      </c>
      <c r="AB7" s="1" t="e">
        <f t="shared" si="7"/>
        <v>#VALUE!</v>
      </c>
      <c r="AC7" s="1" t="e">
        <f>VLOOKUP($P7,異動保険料_店舗!$A$23:$J$33,7)</f>
        <v>#VALUE!</v>
      </c>
      <c r="AD7" s="1" t="e">
        <f>VLOOKUP($P7,異動保険料_店舗!$A$23:$J$33,8)</f>
        <v>#VALUE!</v>
      </c>
      <c r="AE7" s="1" t="e">
        <f>VLOOKUP($P7,異動保険料_店舗!$A$23:$J$33,9)</f>
        <v>#VALUE!</v>
      </c>
      <c r="AF7" s="1" t="e">
        <f>IF($B7=異動保険料_薬剤師!$E$2,異動保険料_薬剤師!$H$4*-1,VLOOKUP($P7,異動保険料_薬剤師!$A$23:$J$34,10))</f>
        <v>#VALUE!</v>
      </c>
    </row>
    <row r="8" spans="1:32" ht="18" customHeight="1">
      <c r="A8" s="4" t="str">
        <f t="shared" si="8"/>
        <v/>
      </c>
      <c r="B8" s="11"/>
      <c r="C8" s="9"/>
      <c r="D8" s="9"/>
      <c r="E8" s="10"/>
      <c r="F8" s="9"/>
      <c r="G8" s="9"/>
      <c r="H8" s="22" t="str">
        <f ca="1">IF(B8&gt;DATE(異動保険料_店舗!$B$1+1,2,14),"",IF($B8="","",IF($K$1=2,0,OFFSET($N8,0,$J$1+6*$K$1))))</f>
        <v/>
      </c>
      <c r="I8" s="1" t="str">
        <f t="shared" si="1"/>
        <v/>
      </c>
      <c r="J8" s="1" t="e">
        <f t="shared" si="2"/>
        <v>#VALUE!</v>
      </c>
      <c r="K8" s="1" t="e">
        <f>VLOOKUP($J8,異動保険料_店舗!$A$8:$J$19,7)</f>
        <v>#VALUE!</v>
      </c>
      <c r="L8" s="1" t="e">
        <f>VLOOKUP($J8,異動保険料_店舗!$A$8:$J$19,8)</f>
        <v>#VALUE!</v>
      </c>
      <c r="M8" s="1" t="e">
        <f>VLOOKUP($J8,異動保険料_店舗!$A$8:$J$19,9)</f>
        <v>#VALUE!</v>
      </c>
      <c r="N8" s="1" t="e">
        <f>VLOOKUP($J8,異動保険料_店舗!$A$8:$J$19,10)</f>
        <v>#VALUE!</v>
      </c>
      <c r="O8" s="1" t="str">
        <f t="shared" si="0"/>
        <v/>
      </c>
      <c r="P8" s="1" t="e">
        <f t="shared" si="3"/>
        <v>#VALUE!</v>
      </c>
      <c r="Q8" s="1" t="e">
        <f>VLOOKUP($P8,異動保険料_店舗!$A$23:$J$33,7)</f>
        <v>#VALUE!</v>
      </c>
      <c r="R8" s="1" t="e">
        <f>VLOOKUP($P8,異動保険料_店舗!$A$23:$J$33,8)</f>
        <v>#VALUE!</v>
      </c>
      <c r="S8" s="1" t="e">
        <f>VLOOKUP($P8,異動保険料_店舗!$A$23:$J$33,9)</f>
        <v>#VALUE!</v>
      </c>
      <c r="T8" s="1" t="e">
        <f>IF($B8=異動保険料_店舗!$E$2,異動保険料_店舗!$H$4*-1,VLOOKUP($P8,異動保険料_店舗!$A$23:$J$34,10))</f>
        <v>#VALUE!</v>
      </c>
      <c r="U8" s="1" t="str">
        <f t="shared" si="4"/>
        <v/>
      </c>
      <c r="V8" s="1" t="e">
        <f t="shared" si="5"/>
        <v>#VALUE!</v>
      </c>
      <c r="W8" s="1" t="e">
        <f>VLOOKUP($J8,異動保険料_薬剤師!$A$8:$J$19,7)</f>
        <v>#VALUE!</v>
      </c>
      <c r="X8" s="1" t="e">
        <f>VLOOKUP($J8,異動保険料_薬剤師!$A$8:$J$19,8)</f>
        <v>#VALUE!</v>
      </c>
      <c r="Y8" s="1" t="e">
        <f>VLOOKUP($J8,異動保険料_薬剤師!$A$8:$J$19,9)</f>
        <v>#VALUE!</v>
      </c>
      <c r="Z8" s="1" t="e">
        <f>VLOOKUP($J8,異動保険料_薬剤師!$A$8:$J$19,10)</f>
        <v>#VALUE!</v>
      </c>
      <c r="AA8" s="1" t="str">
        <f t="shared" si="6"/>
        <v/>
      </c>
      <c r="AB8" s="1" t="e">
        <f t="shared" si="7"/>
        <v>#VALUE!</v>
      </c>
      <c r="AC8" s="1" t="e">
        <f>VLOOKUP($P8,異動保険料_店舗!$A$23:$J$33,7)</f>
        <v>#VALUE!</v>
      </c>
      <c r="AD8" s="1" t="e">
        <f>VLOOKUP($P8,異動保険料_店舗!$A$23:$J$33,8)</f>
        <v>#VALUE!</v>
      </c>
      <c r="AE8" s="1" t="e">
        <f>VLOOKUP($P8,異動保険料_店舗!$A$23:$J$33,9)</f>
        <v>#VALUE!</v>
      </c>
      <c r="AF8" s="1" t="e">
        <f>IF($B8=異動保険料_薬剤師!$E$2,異動保険料_薬剤師!$H$4*-1,VLOOKUP($P8,異動保険料_薬剤師!$A$23:$J$34,10))</f>
        <v>#VALUE!</v>
      </c>
    </row>
    <row r="9" spans="1:32" ht="18" customHeight="1">
      <c r="A9" s="4" t="str">
        <f t="shared" si="8"/>
        <v/>
      </c>
      <c r="B9" s="11"/>
      <c r="C9" s="9"/>
      <c r="D9" s="9"/>
      <c r="E9" s="10"/>
      <c r="F9" s="9"/>
      <c r="G9" s="9"/>
      <c r="H9" s="22" t="str">
        <f ca="1">IF(B9&gt;DATE(異動保険料_店舗!$B$1+1,2,14),"",IF($B9="","",IF($K$1=2,0,OFFSET($N9,0,$J$1+6*$K$1))))</f>
        <v/>
      </c>
      <c r="I9" s="1" t="str">
        <f t="shared" si="1"/>
        <v/>
      </c>
      <c r="J9" s="1" t="e">
        <f t="shared" si="2"/>
        <v>#VALUE!</v>
      </c>
      <c r="K9" s="1" t="e">
        <f>VLOOKUP($J9,異動保険料_店舗!$A$8:$J$19,7)</f>
        <v>#VALUE!</v>
      </c>
      <c r="L9" s="1" t="e">
        <f>VLOOKUP($J9,異動保険料_店舗!$A$8:$J$19,8)</f>
        <v>#VALUE!</v>
      </c>
      <c r="M9" s="1" t="e">
        <f>VLOOKUP($J9,異動保険料_店舗!$A$8:$J$19,9)</f>
        <v>#VALUE!</v>
      </c>
      <c r="N9" s="1" t="e">
        <f>VLOOKUP($J9,異動保険料_店舗!$A$8:$J$19,10)</f>
        <v>#VALUE!</v>
      </c>
      <c r="O9" s="1" t="str">
        <f t="shared" si="0"/>
        <v/>
      </c>
      <c r="P9" s="1" t="e">
        <f t="shared" si="3"/>
        <v>#VALUE!</v>
      </c>
      <c r="Q9" s="1" t="e">
        <f>VLOOKUP($P9,異動保険料_店舗!$A$23:$J$33,7)</f>
        <v>#VALUE!</v>
      </c>
      <c r="R9" s="1" t="e">
        <f>VLOOKUP($P9,異動保険料_店舗!$A$23:$J$33,8)</f>
        <v>#VALUE!</v>
      </c>
      <c r="S9" s="1" t="e">
        <f>VLOOKUP($P9,異動保険料_店舗!$A$23:$J$33,9)</f>
        <v>#VALUE!</v>
      </c>
      <c r="T9" s="1" t="e">
        <f>IF($B9=異動保険料_店舗!$E$2,異動保険料_店舗!$H$4*-1,VLOOKUP($P9,異動保険料_店舗!$A$23:$J$34,10))</f>
        <v>#VALUE!</v>
      </c>
      <c r="U9" s="1" t="str">
        <f t="shared" si="4"/>
        <v/>
      </c>
      <c r="V9" s="1" t="e">
        <f t="shared" si="5"/>
        <v>#VALUE!</v>
      </c>
      <c r="W9" s="1" t="e">
        <f>VLOOKUP($J9,異動保険料_薬剤師!$A$8:$J$19,7)</f>
        <v>#VALUE!</v>
      </c>
      <c r="X9" s="1" t="e">
        <f>VLOOKUP($J9,異動保険料_薬剤師!$A$8:$J$19,8)</f>
        <v>#VALUE!</v>
      </c>
      <c r="Y9" s="1" t="e">
        <f>VLOOKUP($J9,異動保険料_薬剤師!$A$8:$J$19,9)</f>
        <v>#VALUE!</v>
      </c>
      <c r="Z9" s="1" t="e">
        <f>VLOOKUP($J9,異動保険料_薬剤師!$A$8:$J$19,10)</f>
        <v>#VALUE!</v>
      </c>
      <c r="AA9" s="1" t="str">
        <f t="shared" si="6"/>
        <v/>
      </c>
      <c r="AB9" s="1" t="e">
        <f t="shared" si="7"/>
        <v>#VALUE!</v>
      </c>
      <c r="AC9" s="1" t="e">
        <f>VLOOKUP($P9,異動保険料_店舗!$A$23:$J$33,7)</f>
        <v>#VALUE!</v>
      </c>
      <c r="AD9" s="1" t="e">
        <f>VLOOKUP($P9,異動保険料_店舗!$A$23:$J$33,8)</f>
        <v>#VALUE!</v>
      </c>
      <c r="AE9" s="1" t="e">
        <f>VLOOKUP($P9,異動保険料_店舗!$A$23:$J$33,9)</f>
        <v>#VALUE!</v>
      </c>
      <c r="AF9" s="1" t="e">
        <f>IF($B9=異動保険料_薬剤師!$E$2,異動保険料_薬剤師!$H$4*-1,VLOOKUP($P9,異動保険料_薬剤師!$A$23:$J$34,10))</f>
        <v>#VALUE!</v>
      </c>
    </row>
    <row r="10" spans="1:32" ht="18" customHeight="1">
      <c r="A10" s="4" t="str">
        <f t="shared" si="8"/>
        <v/>
      </c>
      <c r="B10" s="11"/>
      <c r="C10" s="9"/>
      <c r="D10" s="9"/>
      <c r="E10" s="10"/>
      <c r="F10" s="9"/>
      <c r="G10" s="9"/>
      <c r="H10" s="22" t="str">
        <f ca="1">IF(B10&gt;DATE(異動保険料_店舗!$B$1+1,2,14),"",IF($B10="","",IF($K$1=2,0,OFFSET($N10,0,$J$1+6*$K$1))))</f>
        <v/>
      </c>
      <c r="I10" s="1" t="str">
        <f t="shared" si="1"/>
        <v/>
      </c>
      <c r="J10" s="1" t="e">
        <f t="shared" si="2"/>
        <v>#VALUE!</v>
      </c>
      <c r="K10" s="1" t="e">
        <f>VLOOKUP($J10,異動保険料_店舗!$A$8:$J$19,7)</f>
        <v>#VALUE!</v>
      </c>
      <c r="L10" s="1" t="e">
        <f>VLOOKUP($J10,異動保険料_店舗!$A$8:$J$19,8)</f>
        <v>#VALUE!</v>
      </c>
      <c r="M10" s="1" t="e">
        <f>VLOOKUP($J10,異動保険料_店舗!$A$8:$J$19,9)</f>
        <v>#VALUE!</v>
      </c>
      <c r="N10" s="1" t="e">
        <f>VLOOKUP($J10,異動保険料_店舗!$A$8:$J$19,10)</f>
        <v>#VALUE!</v>
      </c>
      <c r="O10" s="1" t="str">
        <f t="shared" si="0"/>
        <v/>
      </c>
      <c r="P10" s="1" t="e">
        <f t="shared" si="3"/>
        <v>#VALUE!</v>
      </c>
      <c r="Q10" s="1" t="e">
        <f>VLOOKUP($P10,異動保険料_店舗!$A$23:$J$33,7)</f>
        <v>#VALUE!</v>
      </c>
      <c r="R10" s="1" t="e">
        <f>VLOOKUP($P10,異動保険料_店舗!$A$23:$J$33,8)</f>
        <v>#VALUE!</v>
      </c>
      <c r="S10" s="1" t="e">
        <f>VLOOKUP($P10,異動保険料_店舗!$A$23:$J$33,9)</f>
        <v>#VALUE!</v>
      </c>
      <c r="T10" s="1" t="e">
        <f>IF($B10=異動保険料_店舗!$E$2,異動保険料_店舗!$H$4*-1,VLOOKUP($P10,異動保険料_店舗!$A$23:$J$34,10))</f>
        <v>#VALUE!</v>
      </c>
      <c r="U10" s="1" t="str">
        <f t="shared" si="4"/>
        <v/>
      </c>
      <c r="V10" s="1" t="e">
        <f t="shared" si="5"/>
        <v>#VALUE!</v>
      </c>
      <c r="W10" s="1" t="e">
        <f>VLOOKUP($J10,異動保険料_薬剤師!$A$8:$J$19,7)</f>
        <v>#VALUE!</v>
      </c>
      <c r="X10" s="1" t="e">
        <f>VLOOKUP($J10,異動保険料_薬剤師!$A$8:$J$19,8)</f>
        <v>#VALUE!</v>
      </c>
      <c r="Y10" s="1" t="e">
        <f>VLOOKUP($J10,異動保険料_薬剤師!$A$8:$J$19,9)</f>
        <v>#VALUE!</v>
      </c>
      <c r="Z10" s="1" t="e">
        <f>VLOOKUP($J10,異動保険料_薬剤師!$A$8:$J$19,10)</f>
        <v>#VALUE!</v>
      </c>
      <c r="AA10" s="1" t="str">
        <f t="shared" si="6"/>
        <v/>
      </c>
      <c r="AB10" s="1" t="e">
        <f t="shared" si="7"/>
        <v>#VALUE!</v>
      </c>
      <c r="AC10" s="1" t="e">
        <f>VLOOKUP($P10,異動保険料_店舗!$A$23:$J$33,7)</f>
        <v>#VALUE!</v>
      </c>
      <c r="AD10" s="1" t="e">
        <f>VLOOKUP($P10,異動保険料_店舗!$A$23:$J$33,8)</f>
        <v>#VALUE!</v>
      </c>
      <c r="AE10" s="1" t="e">
        <f>VLOOKUP($P10,異動保険料_店舗!$A$23:$J$33,9)</f>
        <v>#VALUE!</v>
      </c>
      <c r="AF10" s="1" t="e">
        <f>IF($B10=異動保険料_薬剤師!$E$2,異動保険料_薬剤師!$H$4*-1,VLOOKUP($P10,異動保険料_薬剤師!$A$23:$J$34,10))</f>
        <v>#VALUE!</v>
      </c>
    </row>
    <row r="11" spans="1:32" ht="18" customHeight="1">
      <c r="A11" s="4" t="str">
        <f t="shared" si="8"/>
        <v/>
      </c>
      <c r="B11" s="11"/>
      <c r="C11" s="9"/>
      <c r="D11" s="9"/>
      <c r="E11" s="10"/>
      <c r="F11" s="9"/>
      <c r="G11" s="9"/>
      <c r="H11" s="22" t="str">
        <f ca="1">IF(B11&gt;DATE(異動保険料_店舗!$B$1+1,2,14),"",IF($B11="","",IF($K$1=2,0,OFFSET($N11,0,$J$1+6*$K$1))))</f>
        <v/>
      </c>
      <c r="I11" s="1" t="str">
        <f t="shared" si="1"/>
        <v/>
      </c>
      <c r="J11" s="1" t="e">
        <f t="shared" si="2"/>
        <v>#VALUE!</v>
      </c>
      <c r="K11" s="1" t="e">
        <f>VLOOKUP($J11,異動保険料_店舗!$A$8:$J$19,7)</f>
        <v>#VALUE!</v>
      </c>
      <c r="L11" s="1" t="e">
        <f>VLOOKUP($J11,異動保険料_店舗!$A$8:$J$19,8)</f>
        <v>#VALUE!</v>
      </c>
      <c r="M11" s="1" t="e">
        <f>VLOOKUP($J11,異動保険料_店舗!$A$8:$J$19,9)</f>
        <v>#VALUE!</v>
      </c>
      <c r="N11" s="1" t="e">
        <f>VLOOKUP($J11,異動保険料_店舗!$A$8:$J$19,10)</f>
        <v>#VALUE!</v>
      </c>
      <c r="O11" s="1" t="str">
        <f t="shared" si="0"/>
        <v/>
      </c>
      <c r="P11" s="1" t="e">
        <f t="shared" si="3"/>
        <v>#VALUE!</v>
      </c>
      <c r="Q11" s="1" t="e">
        <f>VLOOKUP($P11,異動保険料_店舗!$A$23:$J$33,7)</f>
        <v>#VALUE!</v>
      </c>
      <c r="R11" s="1" t="e">
        <f>VLOOKUP($P11,異動保険料_店舗!$A$23:$J$33,8)</f>
        <v>#VALUE!</v>
      </c>
      <c r="S11" s="1" t="e">
        <f>VLOOKUP($P11,異動保険料_店舗!$A$23:$J$33,9)</f>
        <v>#VALUE!</v>
      </c>
      <c r="T11" s="1" t="e">
        <f>IF($B11=異動保険料_店舗!$E$2,異動保険料_店舗!$H$4*-1,VLOOKUP($P11,異動保険料_店舗!$A$23:$J$34,10))</f>
        <v>#VALUE!</v>
      </c>
      <c r="U11" s="1" t="str">
        <f t="shared" si="4"/>
        <v/>
      </c>
      <c r="V11" s="1" t="e">
        <f t="shared" si="5"/>
        <v>#VALUE!</v>
      </c>
      <c r="W11" s="1" t="e">
        <f>VLOOKUP($J11,異動保険料_薬剤師!$A$8:$J$19,7)</f>
        <v>#VALUE!</v>
      </c>
      <c r="X11" s="1" t="e">
        <f>VLOOKUP($J11,異動保険料_薬剤師!$A$8:$J$19,8)</f>
        <v>#VALUE!</v>
      </c>
      <c r="Y11" s="1" t="e">
        <f>VLOOKUP($J11,異動保険料_薬剤師!$A$8:$J$19,9)</f>
        <v>#VALUE!</v>
      </c>
      <c r="Z11" s="1" t="e">
        <f>VLOOKUP($J11,異動保険料_薬剤師!$A$8:$J$19,10)</f>
        <v>#VALUE!</v>
      </c>
      <c r="AA11" s="1" t="str">
        <f t="shared" si="6"/>
        <v/>
      </c>
      <c r="AB11" s="1" t="e">
        <f t="shared" si="7"/>
        <v>#VALUE!</v>
      </c>
      <c r="AC11" s="1" t="e">
        <f>VLOOKUP($P11,異動保険料_店舗!$A$23:$J$33,7)</f>
        <v>#VALUE!</v>
      </c>
      <c r="AD11" s="1" t="e">
        <f>VLOOKUP($P11,異動保険料_店舗!$A$23:$J$33,8)</f>
        <v>#VALUE!</v>
      </c>
      <c r="AE11" s="1" t="e">
        <f>VLOOKUP($P11,異動保険料_店舗!$A$23:$J$33,9)</f>
        <v>#VALUE!</v>
      </c>
      <c r="AF11" s="1" t="e">
        <f>IF($B11=異動保険料_薬剤師!$E$2,異動保険料_薬剤師!$H$4*-1,VLOOKUP($P11,異動保険料_薬剤師!$A$23:$J$34,10))</f>
        <v>#VALUE!</v>
      </c>
    </row>
    <row r="12" spans="1:32" ht="18" customHeight="1">
      <c r="A12" s="4" t="str">
        <f t="shared" si="8"/>
        <v/>
      </c>
      <c r="B12" s="11"/>
      <c r="C12" s="9"/>
      <c r="D12" s="9"/>
      <c r="E12" s="10"/>
      <c r="F12" s="9"/>
      <c r="G12" s="9"/>
      <c r="H12" s="22" t="str">
        <f ca="1">IF(B12&gt;DATE(異動保険料_店舗!$B$1+1,2,14),"",IF($B12="","",IF($K$1=2,0,OFFSET($N12,0,$J$1+6*$K$1))))</f>
        <v/>
      </c>
      <c r="I12" s="1" t="str">
        <f t="shared" si="1"/>
        <v/>
      </c>
      <c r="J12" s="1" t="e">
        <f t="shared" si="2"/>
        <v>#VALUE!</v>
      </c>
      <c r="K12" s="1" t="e">
        <f>VLOOKUP($J12,異動保険料_店舗!$A$8:$J$19,7)</f>
        <v>#VALUE!</v>
      </c>
      <c r="L12" s="1" t="e">
        <f>VLOOKUP($J12,異動保険料_店舗!$A$8:$J$19,8)</f>
        <v>#VALUE!</v>
      </c>
      <c r="M12" s="1" t="e">
        <f>VLOOKUP($J12,異動保険料_店舗!$A$8:$J$19,9)</f>
        <v>#VALUE!</v>
      </c>
      <c r="N12" s="1" t="e">
        <f>VLOOKUP($J12,異動保険料_店舗!$A$8:$J$19,10)</f>
        <v>#VALUE!</v>
      </c>
      <c r="O12" s="1" t="str">
        <f t="shared" si="0"/>
        <v/>
      </c>
      <c r="P12" s="1" t="e">
        <f t="shared" si="3"/>
        <v>#VALUE!</v>
      </c>
      <c r="Q12" s="1" t="e">
        <f>VLOOKUP($P12,異動保険料_店舗!$A$23:$J$33,7)</f>
        <v>#VALUE!</v>
      </c>
      <c r="R12" s="1" t="e">
        <f>VLOOKUP($P12,異動保険料_店舗!$A$23:$J$33,8)</f>
        <v>#VALUE!</v>
      </c>
      <c r="S12" s="1" t="e">
        <f>VLOOKUP($P12,異動保険料_店舗!$A$23:$J$33,9)</f>
        <v>#VALUE!</v>
      </c>
      <c r="T12" s="1" t="e">
        <f>IF($B12=異動保険料_店舗!$E$2,異動保険料_店舗!$H$4*-1,VLOOKUP($P12,異動保険料_店舗!$A$23:$J$34,10))</f>
        <v>#VALUE!</v>
      </c>
      <c r="U12" s="1" t="str">
        <f t="shared" si="4"/>
        <v/>
      </c>
      <c r="V12" s="1" t="e">
        <f t="shared" si="5"/>
        <v>#VALUE!</v>
      </c>
      <c r="W12" s="1" t="e">
        <f>VLOOKUP($J12,異動保険料_薬剤師!$A$8:$J$19,7)</f>
        <v>#VALUE!</v>
      </c>
      <c r="X12" s="1" t="e">
        <f>VLOOKUP($J12,異動保険料_薬剤師!$A$8:$J$19,8)</f>
        <v>#VALUE!</v>
      </c>
      <c r="Y12" s="1" t="e">
        <f>VLOOKUP($J12,異動保険料_薬剤師!$A$8:$J$19,9)</f>
        <v>#VALUE!</v>
      </c>
      <c r="Z12" s="1" t="e">
        <f>VLOOKUP($J12,異動保険料_薬剤師!$A$8:$J$19,10)</f>
        <v>#VALUE!</v>
      </c>
      <c r="AA12" s="1" t="str">
        <f t="shared" si="6"/>
        <v/>
      </c>
      <c r="AB12" s="1" t="e">
        <f t="shared" si="7"/>
        <v>#VALUE!</v>
      </c>
      <c r="AC12" s="1" t="e">
        <f>VLOOKUP($P12,異動保険料_店舗!$A$23:$J$33,7)</f>
        <v>#VALUE!</v>
      </c>
      <c r="AD12" s="1" t="e">
        <f>VLOOKUP($P12,異動保険料_店舗!$A$23:$J$33,8)</f>
        <v>#VALUE!</v>
      </c>
      <c r="AE12" s="1" t="e">
        <f>VLOOKUP($P12,異動保険料_店舗!$A$23:$J$33,9)</f>
        <v>#VALUE!</v>
      </c>
      <c r="AF12" s="1" t="e">
        <f>IF($B12=異動保険料_薬剤師!$E$2,異動保険料_薬剤師!$H$4*-1,VLOOKUP($P12,異動保険料_薬剤師!$A$23:$J$34,10))</f>
        <v>#VALUE!</v>
      </c>
    </row>
    <row r="13" spans="1:32" ht="18" customHeight="1">
      <c r="A13" s="4" t="str">
        <f t="shared" si="8"/>
        <v/>
      </c>
      <c r="B13" s="11"/>
      <c r="C13" s="9"/>
      <c r="D13" s="9"/>
      <c r="E13" s="10"/>
      <c r="F13" s="9"/>
      <c r="G13" s="9"/>
      <c r="H13" s="22" t="str">
        <f ca="1">IF(B13&gt;DATE(異動保険料_店舗!$B$1+1,2,14),"",IF($B13="","",IF($K$1=2,0,OFFSET($N13,0,$J$1+6*$K$1))))</f>
        <v/>
      </c>
      <c r="I13" s="1" t="str">
        <f t="shared" si="1"/>
        <v/>
      </c>
      <c r="J13" s="1" t="e">
        <f t="shared" si="2"/>
        <v>#VALUE!</v>
      </c>
      <c r="K13" s="1" t="e">
        <f>VLOOKUP($J13,異動保険料_店舗!$A$8:$J$19,7)</f>
        <v>#VALUE!</v>
      </c>
      <c r="L13" s="1" t="e">
        <f>VLOOKUP($J13,異動保険料_店舗!$A$8:$J$19,8)</f>
        <v>#VALUE!</v>
      </c>
      <c r="M13" s="1" t="e">
        <f>VLOOKUP($J13,異動保険料_店舗!$A$8:$J$19,9)</f>
        <v>#VALUE!</v>
      </c>
      <c r="N13" s="1" t="e">
        <f>VLOOKUP($J13,異動保険料_店舗!$A$8:$J$19,10)</f>
        <v>#VALUE!</v>
      </c>
      <c r="O13" s="1" t="str">
        <f t="shared" si="0"/>
        <v/>
      </c>
      <c r="P13" s="1" t="e">
        <f t="shared" si="3"/>
        <v>#VALUE!</v>
      </c>
      <c r="Q13" s="1" t="e">
        <f>VLOOKUP($P13,異動保険料_店舗!$A$23:$J$33,7)</f>
        <v>#VALUE!</v>
      </c>
      <c r="R13" s="1" t="e">
        <f>VLOOKUP($P13,異動保険料_店舗!$A$23:$J$33,8)</f>
        <v>#VALUE!</v>
      </c>
      <c r="S13" s="1" t="e">
        <f>VLOOKUP($P13,異動保険料_店舗!$A$23:$J$33,9)</f>
        <v>#VALUE!</v>
      </c>
      <c r="T13" s="1" t="e">
        <f>IF($B13=異動保険料_店舗!$E$2,異動保険料_店舗!$H$4*-1,VLOOKUP($P13,異動保険料_店舗!$A$23:$J$34,10))</f>
        <v>#VALUE!</v>
      </c>
      <c r="U13" s="1" t="str">
        <f t="shared" si="4"/>
        <v/>
      </c>
      <c r="V13" s="1" t="e">
        <f t="shared" si="5"/>
        <v>#VALUE!</v>
      </c>
      <c r="W13" s="1" t="e">
        <f>VLOOKUP($J13,異動保険料_薬剤師!$A$8:$J$19,7)</f>
        <v>#VALUE!</v>
      </c>
      <c r="X13" s="1" t="e">
        <f>VLOOKUP($J13,異動保険料_薬剤師!$A$8:$J$19,8)</f>
        <v>#VALUE!</v>
      </c>
      <c r="Y13" s="1" t="e">
        <f>VLOOKUP($J13,異動保険料_薬剤師!$A$8:$J$19,9)</f>
        <v>#VALUE!</v>
      </c>
      <c r="Z13" s="1" t="e">
        <f>VLOOKUP($J13,異動保険料_薬剤師!$A$8:$J$19,10)</f>
        <v>#VALUE!</v>
      </c>
      <c r="AA13" s="1" t="str">
        <f t="shared" si="6"/>
        <v/>
      </c>
      <c r="AB13" s="1" t="e">
        <f t="shared" si="7"/>
        <v>#VALUE!</v>
      </c>
      <c r="AC13" s="1" t="e">
        <f>VLOOKUP($P13,異動保険料_店舗!$A$23:$J$33,7)</f>
        <v>#VALUE!</v>
      </c>
      <c r="AD13" s="1" t="e">
        <f>VLOOKUP($P13,異動保険料_店舗!$A$23:$J$33,8)</f>
        <v>#VALUE!</v>
      </c>
      <c r="AE13" s="1" t="e">
        <f>VLOOKUP($P13,異動保険料_店舗!$A$23:$J$33,9)</f>
        <v>#VALUE!</v>
      </c>
      <c r="AF13" s="1" t="e">
        <f>IF($B13=異動保険料_薬剤師!$E$2,異動保険料_薬剤師!$H$4*-1,VLOOKUP($P13,異動保険料_薬剤師!$A$23:$J$34,10))</f>
        <v>#VALUE!</v>
      </c>
    </row>
    <row r="14" spans="1:32" ht="18" customHeight="1">
      <c r="A14" s="4" t="str">
        <f t="shared" si="8"/>
        <v/>
      </c>
      <c r="B14" s="11"/>
      <c r="C14" s="9"/>
      <c r="D14" s="9"/>
      <c r="E14" s="10"/>
      <c r="F14" s="9"/>
      <c r="G14" s="9"/>
      <c r="H14" s="22" t="str">
        <f ca="1">IF(B14&gt;DATE(異動保険料_店舗!$B$1+1,2,14),"",IF($B14="","",IF($K$1=2,0,OFFSET($N14,0,$J$1+6*$K$1))))</f>
        <v/>
      </c>
      <c r="I14" s="1" t="str">
        <f t="shared" si="1"/>
        <v/>
      </c>
      <c r="J14" s="1" t="e">
        <f t="shared" si="2"/>
        <v>#VALUE!</v>
      </c>
      <c r="K14" s="1" t="e">
        <f>VLOOKUP($J14,異動保険料_店舗!$A$8:$J$19,7)</f>
        <v>#VALUE!</v>
      </c>
      <c r="L14" s="1" t="e">
        <f>VLOOKUP($J14,異動保険料_店舗!$A$8:$J$19,8)</f>
        <v>#VALUE!</v>
      </c>
      <c r="M14" s="1" t="e">
        <f>VLOOKUP($J14,異動保険料_店舗!$A$8:$J$19,9)</f>
        <v>#VALUE!</v>
      </c>
      <c r="N14" s="1" t="e">
        <f>VLOOKUP($J14,異動保険料_店舗!$A$8:$J$19,10)</f>
        <v>#VALUE!</v>
      </c>
      <c r="O14" s="1" t="str">
        <f t="shared" si="0"/>
        <v/>
      </c>
      <c r="P14" s="1" t="e">
        <f t="shared" si="3"/>
        <v>#VALUE!</v>
      </c>
      <c r="Q14" s="1" t="e">
        <f>VLOOKUP($P14,異動保険料_店舗!$A$23:$J$33,7)</f>
        <v>#VALUE!</v>
      </c>
      <c r="R14" s="1" t="e">
        <f>VLOOKUP($P14,異動保険料_店舗!$A$23:$J$33,8)</f>
        <v>#VALUE!</v>
      </c>
      <c r="S14" s="1" t="e">
        <f>VLOOKUP($P14,異動保険料_店舗!$A$23:$J$33,9)</f>
        <v>#VALUE!</v>
      </c>
      <c r="T14" s="1" t="e">
        <f>IF($B14=異動保険料_店舗!$E$2,異動保険料_店舗!$H$4*-1,VLOOKUP($P14,異動保険料_店舗!$A$23:$J$34,10))</f>
        <v>#VALUE!</v>
      </c>
      <c r="U14" s="1" t="str">
        <f t="shared" si="4"/>
        <v/>
      </c>
      <c r="V14" s="1" t="e">
        <f t="shared" si="5"/>
        <v>#VALUE!</v>
      </c>
      <c r="W14" s="1" t="e">
        <f>VLOOKUP($J14,異動保険料_薬剤師!$A$8:$J$19,7)</f>
        <v>#VALUE!</v>
      </c>
      <c r="X14" s="1" t="e">
        <f>VLOOKUP($J14,異動保険料_薬剤師!$A$8:$J$19,8)</f>
        <v>#VALUE!</v>
      </c>
      <c r="Y14" s="1" t="e">
        <f>VLOOKUP($J14,異動保険料_薬剤師!$A$8:$J$19,9)</f>
        <v>#VALUE!</v>
      </c>
      <c r="Z14" s="1" t="e">
        <f>VLOOKUP($J14,異動保険料_薬剤師!$A$8:$J$19,10)</f>
        <v>#VALUE!</v>
      </c>
      <c r="AA14" s="1" t="str">
        <f t="shared" si="6"/>
        <v/>
      </c>
      <c r="AB14" s="1" t="e">
        <f t="shared" si="7"/>
        <v>#VALUE!</v>
      </c>
      <c r="AC14" s="1" t="e">
        <f>VLOOKUP($P14,異動保険料_店舗!$A$23:$J$33,7)</f>
        <v>#VALUE!</v>
      </c>
      <c r="AD14" s="1" t="e">
        <f>VLOOKUP($P14,異動保険料_店舗!$A$23:$J$33,8)</f>
        <v>#VALUE!</v>
      </c>
      <c r="AE14" s="1" t="e">
        <f>VLOOKUP($P14,異動保険料_店舗!$A$23:$J$33,9)</f>
        <v>#VALUE!</v>
      </c>
      <c r="AF14" s="1" t="e">
        <f>IF($B14=異動保険料_薬剤師!$E$2,異動保険料_薬剤師!$H$4*-1,VLOOKUP($P14,異動保険料_薬剤師!$A$23:$J$34,10))</f>
        <v>#VALUE!</v>
      </c>
    </row>
    <row r="15" spans="1:32" ht="18" customHeight="1">
      <c r="A15" s="4" t="str">
        <f t="shared" si="8"/>
        <v/>
      </c>
      <c r="B15" s="11"/>
      <c r="C15" s="9"/>
      <c r="D15" s="9"/>
      <c r="E15" s="10"/>
      <c r="F15" s="9"/>
      <c r="G15" s="9"/>
      <c r="H15" s="22" t="str">
        <f ca="1">IF(B15&gt;DATE(異動保険料_店舗!$B$1+1,2,14),"",IF($B15="","",IF($K$1=2,0,OFFSET($N15,0,$J$1+6*$K$1))))</f>
        <v/>
      </c>
      <c r="I15" s="1" t="str">
        <f t="shared" si="1"/>
        <v/>
      </c>
      <c r="J15" s="1" t="e">
        <f t="shared" si="2"/>
        <v>#VALUE!</v>
      </c>
      <c r="K15" s="1" t="e">
        <f>VLOOKUP($J15,異動保険料_店舗!$A$8:$J$19,7)</f>
        <v>#VALUE!</v>
      </c>
      <c r="L15" s="1" t="e">
        <f>VLOOKUP($J15,異動保険料_店舗!$A$8:$J$19,8)</f>
        <v>#VALUE!</v>
      </c>
      <c r="M15" s="1" t="e">
        <f>VLOOKUP($J15,異動保険料_店舗!$A$8:$J$19,9)</f>
        <v>#VALUE!</v>
      </c>
      <c r="N15" s="1" t="e">
        <f>VLOOKUP($J15,異動保険料_店舗!$A$8:$J$19,10)</f>
        <v>#VALUE!</v>
      </c>
      <c r="O15" s="1" t="str">
        <f t="shared" si="0"/>
        <v/>
      </c>
      <c r="P15" s="1" t="e">
        <f t="shared" si="3"/>
        <v>#VALUE!</v>
      </c>
      <c r="Q15" s="1" t="e">
        <f>VLOOKUP($P15,異動保険料_店舗!$A$23:$J$33,7)</f>
        <v>#VALUE!</v>
      </c>
      <c r="R15" s="1" t="e">
        <f>VLOOKUP($P15,異動保険料_店舗!$A$23:$J$33,8)</f>
        <v>#VALUE!</v>
      </c>
      <c r="S15" s="1" t="e">
        <f>VLOOKUP($P15,異動保険料_店舗!$A$23:$J$33,9)</f>
        <v>#VALUE!</v>
      </c>
      <c r="T15" s="1" t="e">
        <f>IF($B15=異動保険料_店舗!$E$2,異動保険料_店舗!$H$4*-1,VLOOKUP($P15,異動保険料_店舗!$A$23:$J$34,10))</f>
        <v>#VALUE!</v>
      </c>
      <c r="U15" s="1" t="str">
        <f t="shared" si="4"/>
        <v/>
      </c>
      <c r="V15" s="1" t="e">
        <f t="shared" si="5"/>
        <v>#VALUE!</v>
      </c>
      <c r="W15" s="1" t="e">
        <f>VLOOKUP($J15,異動保険料_薬剤師!$A$8:$J$19,7)</f>
        <v>#VALUE!</v>
      </c>
      <c r="X15" s="1" t="e">
        <f>VLOOKUP($J15,異動保険料_薬剤師!$A$8:$J$19,8)</f>
        <v>#VALUE!</v>
      </c>
      <c r="Y15" s="1" t="e">
        <f>VLOOKUP($J15,異動保険料_薬剤師!$A$8:$J$19,9)</f>
        <v>#VALUE!</v>
      </c>
      <c r="Z15" s="1" t="e">
        <f>VLOOKUP($J15,異動保険料_薬剤師!$A$8:$J$19,10)</f>
        <v>#VALUE!</v>
      </c>
      <c r="AA15" s="1" t="str">
        <f t="shared" si="6"/>
        <v/>
      </c>
      <c r="AB15" s="1" t="e">
        <f t="shared" si="7"/>
        <v>#VALUE!</v>
      </c>
      <c r="AC15" s="1" t="e">
        <f>VLOOKUP($P15,異動保険料_店舗!$A$23:$J$33,7)</f>
        <v>#VALUE!</v>
      </c>
      <c r="AD15" s="1" t="e">
        <f>VLOOKUP($P15,異動保険料_店舗!$A$23:$J$33,8)</f>
        <v>#VALUE!</v>
      </c>
      <c r="AE15" s="1" t="e">
        <f>VLOOKUP($P15,異動保険料_店舗!$A$23:$J$33,9)</f>
        <v>#VALUE!</v>
      </c>
      <c r="AF15" s="1" t="e">
        <f>IF($B15=異動保険料_薬剤師!$E$2,異動保険料_薬剤師!$H$4*-1,VLOOKUP($P15,異動保険料_薬剤師!$A$23:$J$34,10))</f>
        <v>#VALUE!</v>
      </c>
    </row>
    <row r="16" spans="1:32" ht="18" customHeight="1">
      <c r="A16" s="4" t="str">
        <f t="shared" si="8"/>
        <v/>
      </c>
      <c r="B16" s="11"/>
      <c r="C16" s="9"/>
      <c r="D16" s="9"/>
      <c r="E16" s="10"/>
      <c r="F16" s="9"/>
      <c r="G16" s="9"/>
      <c r="H16" s="22" t="str">
        <f ca="1">IF(B16&gt;DATE(異動保険料_店舗!$B$1+1,2,14),"",IF($B16="","",IF($K$1=2,0,OFFSET($N16,0,$J$1+6*$K$1))))</f>
        <v/>
      </c>
      <c r="I16" s="1" t="str">
        <f t="shared" si="1"/>
        <v/>
      </c>
      <c r="J16" s="1" t="e">
        <f t="shared" si="2"/>
        <v>#VALUE!</v>
      </c>
      <c r="K16" s="1" t="e">
        <f>VLOOKUP($J16,異動保険料_店舗!$A$8:$J$19,7)</f>
        <v>#VALUE!</v>
      </c>
      <c r="L16" s="1" t="e">
        <f>VLOOKUP($J16,異動保険料_店舗!$A$8:$J$19,8)</f>
        <v>#VALUE!</v>
      </c>
      <c r="M16" s="1" t="e">
        <f>VLOOKUP($J16,異動保険料_店舗!$A$8:$J$19,9)</f>
        <v>#VALUE!</v>
      </c>
      <c r="N16" s="1" t="e">
        <f>VLOOKUP($J16,異動保険料_店舗!$A$8:$J$19,10)</f>
        <v>#VALUE!</v>
      </c>
      <c r="O16" s="1" t="str">
        <f t="shared" si="0"/>
        <v/>
      </c>
      <c r="P16" s="1" t="e">
        <f t="shared" si="3"/>
        <v>#VALUE!</v>
      </c>
      <c r="Q16" s="1" t="e">
        <f>VLOOKUP($P16,異動保険料_店舗!$A$23:$J$33,7)</f>
        <v>#VALUE!</v>
      </c>
      <c r="R16" s="1" t="e">
        <f>VLOOKUP($P16,異動保険料_店舗!$A$23:$J$33,8)</f>
        <v>#VALUE!</v>
      </c>
      <c r="S16" s="1" t="e">
        <f>VLOOKUP($P16,異動保険料_店舗!$A$23:$J$33,9)</f>
        <v>#VALUE!</v>
      </c>
      <c r="T16" s="1" t="e">
        <f>IF($B16=異動保険料_店舗!$E$2,異動保険料_店舗!$H$4*-1,VLOOKUP($P16,異動保険料_店舗!$A$23:$J$34,10))</f>
        <v>#VALUE!</v>
      </c>
      <c r="U16" s="1" t="str">
        <f t="shared" si="4"/>
        <v/>
      </c>
      <c r="V16" s="1" t="e">
        <f t="shared" si="5"/>
        <v>#VALUE!</v>
      </c>
      <c r="W16" s="1" t="e">
        <f>VLOOKUP($J16,異動保険料_薬剤師!$A$8:$J$19,7)</f>
        <v>#VALUE!</v>
      </c>
      <c r="X16" s="1" t="e">
        <f>VLOOKUP($J16,異動保険料_薬剤師!$A$8:$J$19,8)</f>
        <v>#VALUE!</v>
      </c>
      <c r="Y16" s="1" t="e">
        <f>VLOOKUP($J16,異動保険料_薬剤師!$A$8:$J$19,9)</f>
        <v>#VALUE!</v>
      </c>
      <c r="Z16" s="1" t="e">
        <f>VLOOKUP($J16,異動保険料_薬剤師!$A$8:$J$19,10)</f>
        <v>#VALUE!</v>
      </c>
      <c r="AA16" s="1" t="str">
        <f t="shared" si="6"/>
        <v/>
      </c>
      <c r="AB16" s="1" t="e">
        <f t="shared" si="7"/>
        <v>#VALUE!</v>
      </c>
      <c r="AC16" s="1" t="e">
        <f>VLOOKUP($P16,異動保険料_店舗!$A$23:$J$33,7)</f>
        <v>#VALUE!</v>
      </c>
      <c r="AD16" s="1" t="e">
        <f>VLOOKUP($P16,異動保険料_店舗!$A$23:$J$33,8)</f>
        <v>#VALUE!</v>
      </c>
      <c r="AE16" s="1" t="e">
        <f>VLOOKUP($P16,異動保険料_店舗!$A$23:$J$33,9)</f>
        <v>#VALUE!</v>
      </c>
      <c r="AF16" s="1" t="e">
        <f>IF($B16=異動保険料_薬剤師!$E$2,異動保険料_薬剤師!$H$4*-1,VLOOKUP($P16,異動保険料_薬剤師!$A$23:$J$34,10))</f>
        <v>#VALUE!</v>
      </c>
    </row>
    <row r="17" spans="1:32" ht="18" customHeight="1">
      <c r="A17" s="4" t="str">
        <f t="shared" si="8"/>
        <v/>
      </c>
      <c r="B17" s="11"/>
      <c r="C17" s="9"/>
      <c r="D17" s="9"/>
      <c r="E17" s="10"/>
      <c r="F17" s="9"/>
      <c r="G17" s="9"/>
      <c r="H17" s="22" t="str">
        <f ca="1">IF(B17&gt;DATE(異動保険料_店舗!$B$1+1,2,14),"",IF($B17="","",IF($K$1=2,0,OFFSET($N17,0,$J$1+6*$K$1))))</f>
        <v/>
      </c>
      <c r="I17" s="1" t="str">
        <f t="shared" si="1"/>
        <v/>
      </c>
      <c r="J17" s="1" t="e">
        <f t="shared" si="2"/>
        <v>#VALUE!</v>
      </c>
      <c r="K17" s="1" t="e">
        <f>VLOOKUP($J17,異動保険料_店舗!$A$8:$J$19,7)</f>
        <v>#VALUE!</v>
      </c>
      <c r="L17" s="1" t="e">
        <f>VLOOKUP($J17,異動保険料_店舗!$A$8:$J$19,8)</f>
        <v>#VALUE!</v>
      </c>
      <c r="M17" s="1" t="e">
        <f>VLOOKUP($J17,異動保険料_店舗!$A$8:$J$19,9)</f>
        <v>#VALUE!</v>
      </c>
      <c r="N17" s="1" t="e">
        <f>VLOOKUP($J17,異動保険料_店舗!$A$8:$J$19,10)</f>
        <v>#VALUE!</v>
      </c>
      <c r="O17" s="1" t="str">
        <f t="shared" si="0"/>
        <v/>
      </c>
      <c r="P17" s="1" t="e">
        <f t="shared" si="3"/>
        <v>#VALUE!</v>
      </c>
      <c r="Q17" s="1" t="e">
        <f>VLOOKUP($P17,異動保険料_店舗!$A$23:$J$33,7)</f>
        <v>#VALUE!</v>
      </c>
      <c r="R17" s="1" t="e">
        <f>VLOOKUP($P17,異動保険料_店舗!$A$23:$J$33,8)</f>
        <v>#VALUE!</v>
      </c>
      <c r="S17" s="1" t="e">
        <f>VLOOKUP($P17,異動保険料_店舗!$A$23:$J$33,9)</f>
        <v>#VALUE!</v>
      </c>
      <c r="T17" s="1" t="e">
        <f>IF($B17=異動保険料_店舗!$E$2,異動保険料_店舗!$H$4*-1,VLOOKUP($P17,異動保険料_店舗!$A$23:$J$34,10))</f>
        <v>#VALUE!</v>
      </c>
      <c r="U17" s="1" t="str">
        <f t="shared" si="4"/>
        <v/>
      </c>
      <c r="V17" s="1" t="e">
        <f t="shared" si="5"/>
        <v>#VALUE!</v>
      </c>
      <c r="W17" s="1" t="e">
        <f>VLOOKUP($J17,異動保険料_薬剤師!$A$8:$J$19,7)</f>
        <v>#VALUE!</v>
      </c>
      <c r="X17" s="1" t="e">
        <f>VLOOKUP($J17,異動保険料_薬剤師!$A$8:$J$19,8)</f>
        <v>#VALUE!</v>
      </c>
      <c r="Y17" s="1" t="e">
        <f>VLOOKUP($J17,異動保険料_薬剤師!$A$8:$J$19,9)</f>
        <v>#VALUE!</v>
      </c>
      <c r="Z17" s="1" t="e">
        <f>VLOOKUP($J17,異動保険料_薬剤師!$A$8:$J$19,10)</f>
        <v>#VALUE!</v>
      </c>
      <c r="AA17" s="1" t="str">
        <f t="shared" si="6"/>
        <v/>
      </c>
      <c r="AB17" s="1" t="e">
        <f t="shared" si="7"/>
        <v>#VALUE!</v>
      </c>
      <c r="AC17" s="1" t="e">
        <f>VLOOKUP($P17,異動保険料_店舗!$A$23:$J$33,7)</f>
        <v>#VALUE!</v>
      </c>
      <c r="AD17" s="1" t="e">
        <f>VLOOKUP($P17,異動保険料_店舗!$A$23:$J$33,8)</f>
        <v>#VALUE!</v>
      </c>
      <c r="AE17" s="1" t="e">
        <f>VLOOKUP($P17,異動保険料_店舗!$A$23:$J$33,9)</f>
        <v>#VALUE!</v>
      </c>
      <c r="AF17" s="1" t="e">
        <f>IF($B17=異動保険料_薬剤師!$E$2,異動保険料_薬剤師!$H$4*-1,VLOOKUP($P17,異動保険料_薬剤師!$A$23:$J$34,10))</f>
        <v>#VALUE!</v>
      </c>
    </row>
    <row r="18" spans="1:32" ht="18" customHeight="1">
      <c r="A18" s="4" t="str">
        <f t="shared" si="8"/>
        <v/>
      </c>
      <c r="B18" s="11"/>
      <c r="C18" s="9"/>
      <c r="D18" s="9"/>
      <c r="E18" s="10"/>
      <c r="F18" s="9"/>
      <c r="G18" s="9"/>
      <c r="H18" s="22" t="str">
        <f ca="1">IF(B18&gt;DATE(異動保険料_店舗!$B$1+1,2,14),"",IF($B18="","",IF($K$1=2,0,OFFSET($N18,0,$J$1+6*$K$1))))</f>
        <v/>
      </c>
      <c r="I18" s="1" t="str">
        <f t="shared" si="1"/>
        <v/>
      </c>
      <c r="J18" s="1" t="e">
        <f t="shared" si="2"/>
        <v>#VALUE!</v>
      </c>
      <c r="K18" s="1" t="e">
        <f>VLOOKUP($J18,異動保険料_店舗!$A$8:$J$19,7)</f>
        <v>#VALUE!</v>
      </c>
      <c r="L18" s="1" t="e">
        <f>VLOOKUP($J18,異動保険料_店舗!$A$8:$J$19,8)</f>
        <v>#VALUE!</v>
      </c>
      <c r="M18" s="1" t="e">
        <f>VLOOKUP($J18,異動保険料_店舗!$A$8:$J$19,9)</f>
        <v>#VALUE!</v>
      </c>
      <c r="N18" s="1" t="e">
        <f>VLOOKUP($J18,異動保険料_店舗!$A$8:$J$19,10)</f>
        <v>#VALUE!</v>
      </c>
      <c r="O18" s="1" t="str">
        <f t="shared" si="0"/>
        <v/>
      </c>
      <c r="P18" s="1" t="e">
        <f t="shared" si="3"/>
        <v>#VALUE!</v>
      </c>
      <c r="Q18" s="1" t="e">
        <f>VLOOKUP($P18,異動保険料_店舗!$A$23:$J$33,7)</f>
        <v>#VALUE!</v>
      </c>
      <c r="R18" s="1" t="e">
        <f>VLOOKUP($P18,異動保険料_店舗!$A$23:$J$33,8)</f>
        <v>#VALUE!</v>
      </c>
      <c r="S18" s="1" t="e">
        <f>VLOOKUP($P18,異動保険料_店舗!$A$23:$J$33,9)</f>
        <v>#VALUE!</v>
      </c>
      <c r="T18" s="1" t="e">
        <f>IF($B18=異動保険料_店舗!$E$2,異動保険料_店舗!$H$4*-1,VLOOKUP($P18,異動保険料_店舗!$A$23:$J$34,10))</f>
        <v>#VALUE!</v>
      </c>
      <c r="U18" s="1" t="str">
        <f t="shared" si="4"/>
        <v/>
      </c>
      <c r="V18" s="1" t="e">
        <f t="shared" si="5"/>
        <v>#VALUE!</v>
      </c>
      <c r="W18" s="1" t="e">
        <f>VLOOKUP($J18,異動保険料_薬剤師!$A$8:$J$19,7)</f>
        <v>#VALUE!</v>
      </c>
      <c r="X18" s="1" t="e">
        <f>VLOOKUP($J18,異動保険料_薬剤師!$A$8:$J$19,8)</f>
        <v>#VALUE!</v>
      </c>
      <c r="Y18" s="1" t="e">
        <f>VLOOKUP($J18,異動保険料_薬剤師!$A$8:$J$19,9)</f>
        <v>#VALUE!</v>
      </c>
      <c r="Z18" s="1" t="e">
        <f>VLOOKUP($J18,異動保険料_薬剤師!$A$8:$J$19,10)</f>
        <v>#VALUE!</v>
      </c>
      <c r="AA18" s="1" t="str">
        <f t="shared" si="6"/>
        <v/>
      </c>
      <c r="AB18" s="1" t="e">
        <f t="shared" si="7"/>
        <v>#VALUE!</v>
      </c>
      <c r="AC18" s="1" t="e">
        <f>VLOOKUP($P18,異動保険料_店舗!$A$23:$J$33,7)</f>
        <v>#VALUE!</v>
      </c>
      <c r="AD18" s="1" t="e">
        <f>VLOOKUP($P18,異動保険料_店舗!$A$23:$J$33,8)</f>
        <v>#VALUE!</v>
      </c>
      <c r="AE18" s="1" t="e">
        <f>VLOOKUP($P18,異動保険料_店舗!$A$23:$J$33,9)</f>
        <v>#VALUE!</v>
      </c>
      <c r="AF18" s="1" t="e">
        <f>IF($B18=異動保険料_薬剤師!$E$2,異動保険料_薬剤師!$H$4*-1,VLOOKUP($P18,異動保険料_薬剤師!$A$23:$J$34,10))</f>
        <v>#VALUE!</v>
      </c>
    </row>
    <row r="19" spans="1:32" ht="18" customHeight="1">
      <c r="A19" s="4" t="str">
        <f t="shared" si="8"/>
        <v/>
      </c>
      <c r="B19" s="11"/>
      <c r="C19" s="9"/>
      <c r="D19" s="9"/>
      <c r="E19" s="10"/>
      <c r="F19" s="9"/>
      <c r="G19" s="9"/>
      <c r="H19" s="22" t="str">
        <f ca="1">IF(B19&gt;DATE(異動保険料_店舗!$B$1+1,2,14),"",IF($B19="","",IF($K$1=2,0,OFFSET($N19,0,$J$1+6*$K$1))))</f>
        <v/>
      </c>
      <c r="I19" s="1" t="str">
        <f t="shared" si="1"/>
        <v/>
      </c>
      <c r="J19" s="1" t="e">
        <f t="shared" si="2"/>
        <v>#VALUE!</v>
      </c>
      <c r="K19" s="1" t="e">
        <f>VLOOKUP($J19,異動保険料_店舗!$A$8:$J$19,7)</f>
        <v>#VALUE!</v>
      </c>
      <c r="L19" s="1" t="e">
        <f>VLOOKUP($J19,異動保険料_店舗!$A$8:$J$19,8)</f>
        <v>#VALUE!</v>
      </c>
      <c r="M19" s="1" t="e">
        <f>VLOOKUP($J19,異動保険料_店舗!$A$8:$J$19,9)</f>
        <v>#VALUE!</v>
      </c>
      <c r="N19" s="1" t="e">
        <f>VLOOKUP($J19,異動保険料_店舗!$A$8:$J$19,10)</f>
        <v>#VALUE!</v>
      </c>
      <c r="O19" s="1" t="str">
        <f t="shared" si="0"/>
        <v/>
      </c>
      <c r="P19" s="1" t="e">
        <f t="shared" si="3"/>
        <v>#VALUE!</v>
      </c>
      <c r="Q19" s="1" t="e">
        <f>VLOOKUP($P19,異動保険料_店舗!$A$23:$J$33,7)</f>
        <v>#VALUE!</v>
      </c>
      <c r="R19" s="1" t="e">
        <f>VLOOKUP($P19,異動保険料_店舗!$A$23:$J$33,8)</f>
        <v>#VALUE!</v>
      </c>
      <c r="S19" s="1" t="e">
        <f>VLOOKUP($P19,異動保険料_店舗!$A$23:$J$33,9)</f>
        <v>#VALUE!</v>
      </c>
      <c r="T19" s="1" t="e">
        <f>IF($B19=異動保険料_店舗!$E$2,異動保険料_店舗!$H$4*-1,VLOOKUP($P19,異動保険料_店舗!$A$23:$J$34,10))</f>
        <v>#VALUE!</v>
      </c>
      <c r="U19" s="1" t="str">
        <f t="shared" si="4"/>
        <v/>
      </c>
      <c r="V19" s="1" t="e">
        <f t="shared" si="5"/>
        <v>#VALUE!</v>
      </c>
      <c r="W19" s="1" t="e">
        <f>VLOOKUP($J19,異動保険料_薬剤師!$A$8:$J$19,7)</f>
        <v>#VALUE!</v>
      </c>
      <c r="X19" s="1" t="e">
        <f>VLOOKUP($J19,異動保険料_薬剤師!$A$8:$J$19,8)</f>
        <v>#VALUE!</v>
      </c>
      <c r="Y19" s="1" t="e">
        <f>VLOOKUP($J19,異動保険料_薬剤師!$A$8:$J$19,9)</f>
        <v>#VALUE!</v>
      </c>
      <c r="Z19" s="1" t="e">
        <f>VLOOKUP($J19,異動保険料_薬剤師!$A$8:$J$19,10)</f>
        <v>#VALUE!</v>
      </c>
      <c r="AA19" s="1" t="str">
        <f t="shared" si="6"/>
        <v/>
      </c>
      <c r="AB19" s="1" t="e">
        <f t="shared" si="7"/>
        <v>#VALUE!</v>
      </c>
      <c r="AC19" s="1" t="e">
        <f>VLOOKUP($P19,異動保険料_店舗!$A$23:$J$33,7)</f>
        <v>#VALUE!</v>
      </c>
      <c r="AD19" s="1" t="e">
        <f>VLOOKUP($P19,異動保険料_店舗!$A$23:$J$33,8)</f>
        <v>#VALUE!</v>
      </c>
      <c r="AE19" s="1" t="e">
        <f>VLOOKUP($P19,異動保険料_店舗!$A$23:$J$33,9)</f>
        <v>#VALUE!</v>
      </c>
      <c r="AF19" s="1" t="e">
        <f>IF($B19=異動保険料_薬剤師!$E$2,異動保険料_薬剤師!$H$4*-1,VLOOKUP($P19,異動保険料_薬剤師!$A$23:$J$34,10))</f>
        <v>#VALUE!</v>
      </c>
    </row>
    <row r="20" spans="1:32" ht="18" customHeight="1">
      <c r="A20" s="4" t="str">
        <f t="shared" si="8"/>
        <v/>
      </c>
      <c r="B20" s="11"/>
      <c r="C20" s="9"/>
      <c r="D20" s="9"/>
      <c r="E20" s="10"/>
      <c r="F20" s="9"/>
      <c r="G20" s="9"/>
      <c r="H20" s="22" t="str">
        <f ca="1">IF(B20&gt;DATE(異動保険料_店舗!$B$1+1,2,14),"",IF($B20="","",IF($K$1=2,0,OFFSET($N20,0,$J$1+6*$K$1))))</f>
        <v/>
      </c>
      <c r="I20" s="1" t="str">
        <f t="shared" si="1"/>
        <v/>
      </c>
      <c r="J20" s="1" t="e">
        <f t="shared" si="2"/>
        <v>#VALUE!</v>
      </c>
      <c r="K20" s="1" t="e">
        <f>VLOOKUP($J20,異動保険料_店舗!$A$8:$J$19,7)</f>
        <v>#VALUE!</v>
      </c>
      <c r="L20" s="1" t="e">
        <f>VLOOKUP($J20,異動保険料_店舗!$A$8:$J$19,8)</f>
        <v>#VALUE!</v>
      </c>
      <c r="M20" s="1" t="e">
        <f>VLOOKUP($J20,異動保険料_店舗!$A$8:$J$19,9)</f>
        <v>#VALUE!</v>
      </c>
      <c r="N20" s="1" t="e">
        <f>VLOOKUP($J20,異動保険料_店舗!$A$8:$J$19,10)</f>
        <v>#VALUE!</v>
      </c>
      <c r="O20" s="1" t="str">
        <f t="shared" si="0"/>
        <v/>
      </c>
      <c r="P20" s="1" t="e">
        <f t="shared" si="3"/>
        <v>#VALUE!</v>
      </c>
      <c r="Q20" s="1" t="e">
        <f>VLOOKUP($P20,異動保険料_店舗!$A$23:$J$33,7)</f>
        <v>#VALUE!</v>
      </c>
      <c r="R20" s="1" t="e">
        <f>VLOOKUP($P20,異動保険料_店舗!$A$23:$J$33,8)</f>
        <v>#VALUE!</v>
      </c>
      <c r="S20" s="1" t="e">
        <f>VLOOKUP($P20,異動保険料_店舗!$A$23:$J$33,9)</f>
        <v>#VALUE!</v>
      </c>
      <c r="T20" s="1" t="e">
        <f>IF($B20=異動保険料_店舗!$E$2,異動保険料_店舗!$H$4*-1,VLOOKUP($P20,異動保険料_店舗!$A$23:$J$34,10))</f>
        <v>#VALUE!</v>
      </c>
      <c r="U20" s="1" t="str">
        <f t="shared" si="4"/>
        <v/>
      </c>
      <c r="V20" s="1" t="e">
        <f t="shared" si="5"/>
        <v>#VALUE!</v>
      </c>
      <c r="W20" s="1" t="e">
        <f>VLOOKUP($J20,異動保険料_薬剤師!$A$8:$J$19,7)</f>
        <v>#VALUE!</v>
      </c>
      <c r="X20" s="1" t="e">
        <f>VLOOKUP($J20,異動保険料_薬剤師!$A$8:$J$19,8)</f>
        <v>#VALUE!</v>
      </c>
      <c r="Y20" s="1" t="e">
        <f>VLOOKUP($J20,異動保険料_薬剤師!$A$8:$J$19,9)</f>
        <v>#VALUE!</v>
      </c>
      <c r="Z20" s="1" t="e">
        <f>VLOOKUP($J20,異動保険料_薬剤師!$A$8:$J$19,10)</f>
        <v>#VALUE!</v>
      </c>
      <c r="AA20" s="1" t="str">
        <f t="shared" si="6"/>
        <v/>
      </c>
      <c r="AB20" s="1" t="e">
        <f t="shared" si="7"/>
        <v>#VALUE!</v>
      </c>
      <c r="AC20" s="1" t="e">
        <f>VLOOKUP($P20,異動保険料_店舗!$A$23:$J$33,7)</f>
        <v>#VALUE!</v>
      </c>
      <c r="AD20" s="1" t="e">
        <f>VLOOKUP($P20,異動保険料_店舗!$A$23:$J$33,8)</f>
        <v>#VALUE!</v>
      </c>
      <c r="AE20" s="1" t="e">
        <f>VLOOKUP($P20,異動保険料_店舗!$A$23:$J$33,9)</f>
        <v>#VALUE!</v>
      </c>
      <c r="AF20" s="1" t="e">
        <f>IF($B20=異動保険料_薬剤師!$E$2,異動保険料_薬剤師!$H$4*-1,VLOOKUP($P20,異動保険料_薬剤師!$A$23:$J$34,10))</f>
        <v>#VALUE!</v>
      </c>
    </row>
    <row r="21" spans="1:32" ht="18" customHeight="1">
      <c r="A21" s="4" t="str">
        <f t="shared" si="8"/>
        <v/>
      </c>
      <c r="B21" s="11"/>
      <c r="C21" s="9"/>
      <c r="D21" s="9"/>
      <c r="E21" s="10"/>
      <c r="F21" s="9"/>
      <c r="G21" s="9"/>
      <c r="H21" s="22" t="str">
        <f ca="1">IF(B21&gt;DATE(異動保険料_店舗!$B$1+1,2,14),"",IF($B21="","",IF($K$1=2,0,OFFSET($N21,0,$J$1+6*$K$1))))</f>
        <v/>
      </c>
      <c r="I21" s="1" t="str">
        <f t="shared" si="1"/>
        <v/>
      </c>
      <c r="J21" s="1" t="e">
        <f t="shared" si="2"/>
        <v>#VALUE!</v>
      </c>
      <c r="K21" s="1" t="e">
        <f>VLOOKUP($J21,異動保険料_店舗!$A$8:$J$19,7)</f>
        <v>#VALUE!</v>
      </c>
      <c r="L21" s="1" t="e">
        <f>VLOOKUP($J21,異動保険料_店舗!$A$8:$J$19,8)</f>
        <v>#VALUE!</v>
      </c>
      <c r="M21" s="1" t="e">
        <f>VLOOKUP($J21,異動保険料_店舗!$A$8:$J$19,9)</f>
        <v>#VALUE!</v>
      </c>
      <c r="N21" s="1" t="e">
        <f>VLOOKUP($J21,異動保険料_店舗!$A$8:$J$19,10)</f>
        <v>#VALUE!</v>
      </c>
      <c r="O21" s="1" t="str">
        <f t="shared" si="0"/>
        <v/>
      </c>
      <c r="P21" s="1" t="e">
        <f t="shared" si="3"/>
        <v>#VALUE!</v>
      </c>
      <c r="Q21" s="1" t="e">
        <f>VLOOKUP($P21,異動保険料_店舗!$A$23:$J$33,7)</f>
        <v>#VALUE!</v>
      </c>
      <c r="R21" s="1" t="e">
        <f>VLOOKUP($P21,異動保険料_店舗!$A$23:$J$33,8)</f>
        <v>#VALUE!</v>
      </c>
      <c r="S21" s="1" t="e">
        <f>VLOOKUP($P21,異動保険料_店舗!$A$23:$J$33,9)</f>
        <v>#VALUE!</v>
      </c>
      <c r="T21" s="1" t="e">
        <f>IF($B21=異動保険料_店舗!$E$2,異動保険料_店舗!$H$4*-1,VLOOKUP($P21,異動保険料_店舗!$A$23:$J$34,10))</f>
        <v>#VALUE!</v>
      </c>
      <c r="U21" s="1" t="str">
        <f t="shared" si="4"/>
        <v/>
      </c>
      <c r="V21" s="1" t="e">
        <f t="shared" si="5"/>
        <v>#VALUE!</v>
      </c>
      <c r="W21" s="1" t="e">
        <f>VLOOKUP($J21,異動保険料_薬剤師!$A$8:$J$19,7)</f>
        <v>#VALUE!</v>
      </c>
      <c r="X21" s="1" t="e">
        <f>VLOOKUP($J21,異動保険料_薬剤師!$A$8:$J$19,8)</f>
        <v>#VALUE!</v>
      </c>
      <c r="Y21" s="1" t="e">
        <f>VLOOKUP($J21,異動保険料_薬剤師!$A$8:$J$19,9)</f>
        <v>#VALUE!</v>
      </c>
      <c r="Z21" s="1" t="e">
        <f>VLOOKUP($J21,異動保険料_薬剤師!$A$8:$J$19,10)</f>
        <v>#VALUE!</v>
      </c>
      <c r="AA21" s="1" t="str">
        <f t="shared" si="6"/>
        <v/>
      </c>
      <c r="AB21" s="1" t="e">
        <f t="shared" si="7"/>
        <v>#VALUE!</v>
      </c>
      <c r="AC21" s="1" t="e">
        <f>VLOOKUP($P21,異動保険料_店舗!$A$23:$J$33,7)</f>
        <v>#VALUE!</v>
      </c>
      <c r="AD21" s="1" t="e">
        <f>VLOOKUP($P21,異動保険料_店舗!$A$23:$J$33,8)</f>
        <v>#VALUE!</v>
      </c>
      <c r="AE21" s="1" t="e">
        <f>VLOOKUP($P21,異動保険料_店舗!$A$23:$J$33,9)</f>
        <v>#VALUE!</v>
      </c>
      <c r="AF21" s="1" t="e">
        <f>IF($B21=異動保険料_薬剤師!$E$2,異動保険料_薬剤師!$H$4*-1,VLOOKUP($P21,異動保険料_薬剤師!$A$23:$J$34,10))</f>
        <v>#VALUE!</v>
      </c>
    </row>
    <row r="22" spans="1:32" ht="18" customHeight="1">
      <c r="A22" s="4" t="str">
        <f t="shared" si="8"/>
        <v/>
      </c>
      <c r="B22" s="11"/>
      <c r="C22" s="9"/>
      <c r="D22" s="9"/>
      <c r="E22" s="10"/>
      <c r="F22" s="9"/>
      <c r="G22" s="9"/>
      <c r="H22" s="22" t="str">
        <f ca="1">IF(B22&gt;DATE(異動保険料_店舗!$B$1+1,2,14),"",IF($B22="","",IF($K$1=2,0,OFFSET($N22,0,$J$1+6*$K$1))))</f>
        <v/>
      </c>
      <c r="I22" s="1" t="str">
        <f t="shared" si="1"/>
        <v/>
      </c>
      <c r="J22" s="1" t="e">
        <f t="shared" si="2"/>
        <v>#VALUE!</v>
      </c>
      <c r="K22" s="1" t="e">
        <f>VLOOKUP($J22,異動保険料_店舗!$A$8:$J$19,7)</f>
        <v>#VALUE!</v>
      </c>
      <c r="L22" s="1" t="e">
        <f>VLOOKUP($J22,異動保険料_店舗!$A$8:$J$19,8)</f>
        <v>#VALUE!</v>
      </c>
      <c r="M22" s="1" t="e">
        <f>VLOOKUP($J22,異動保険料_店舗!$A$8:$J$19,9)</f>
        <v>#VALUE!</v>
      </c>
      <c r="N22" s="1" t="e">
        <f>VLOOKUP($J22,異動保険料_店舗!$A$8:$J$19,10)</f>
        <v>#VALUE!</v>
      </c>
      <c r="O22" s="1" t="str">
        <f t="shared" si="0"/>
        <v/>
      </c>
      <c r="P22" s="1" t="e">
        <f t="shared" si="3"/>
        <v>#VALUE!</v>
      </c>
      <c r="Q22" s="1" t="e">
        <f>VLOOKUP($P22,異動保険料_店舗!$A$23:$J$33,7)</f>
        <v>#VALUE!</v>
      </c>
      <c r="R22" s="1" t="e">
        <f>VLOOKUP($P22,異動保険料_店舗!$A$23:$J$33,8)</f>
        <v>#VALUE!</v>
      </c>
      <c r="S22" s="1" t="e">
        <f>VLOOKUP($P22,異動保険料_店舗!$A$23:$J$33,9)</f>
        <v>#VALUE!</v>
      </c>
      <c r="T22" s="1" t="e">
        <f>IF($B22=異動保険料_店舗!$E$2,異動保険料_店舗!$H$4*-1,VLOOKUP($P22,異動保険料_店舗!$A$23:$J$34,10))</f>
        <v>#VALUE!</v>
      </c>
      <c r="U22" s="1" t="str">
        <f t="shared" si="4"/>
        <v/>
      </c>
      <c r="V22" s="1" t="e">
        <f t="shared" si="5"/>
        <v>#VALUE!</v>
      </c>
      <c r="W22" s="1" t="e">
        <f>VLOOKUP($J22,異動保険料_薬剤師!$A$8:$J$19,7)</f>
        <v>#VALUE!</v>
      </c>
      <c r="X22" s="1" t="e">
        <f>VLOOKUP($J22,異動保険料_薬剤師!$A$8:$J$19,8)</f>
        <v>#VALUE!</v>
      </c>
      <c r="Y22" s="1" t="e">
        <f>VLOOKUP($J22,異動保険料_薬剤師!$A$8:$J$19,9)</f>
        <v>#VALUE!</v>
      </c>
      <c r="Z22" s="1" t="e">
        <f>VLOOKUP($J22,異動保険料_薬剤師!$A$8:$J$19,10)</f>
        <v>#VALUE!</v>
      </c>
      <c r="AA22" s="1" t="str">
        <f t="shared" si="6"/>
        <v/>
      </c>
      <c r="AB22" s="1" t="e">
        <f t="shared" si="7"/>
        <v>#VALUE!</v>
      </c>
      <c r="AC22" s="1" t="e">
        <f>VLOOKUP($P22,異動保険料_店舗!$A$23:$J$33,7)</f>
        <v>#VALUE!</v>
      </c>
      <c r="AD22" s="1" t="e">
        <f>VLOOKUP($P22,異動保険料_店舗!$A$23:$J$33,8)</f>
        <v>#VALUE!</v>
      </c>
      <c r="AE22" s="1" t="e">
        <f>VLOOKUP($P22,異動保険料_店舗!$A$23:$J$33,9)</f>
        <v>#VALUE!</v>
      </c>
      <c r="AF22" s="1" t="e">
        <f>IF($B22=異動保険料_薬剤師!$E$2,異動保険料_薬剤師!$H$4*-1,VLOOKUP($P22,異動保険料_薬剤師!$A$23:$J$34,10))</f>
        <v>#VALUE!</v>
      </c>
    </row>
    <row r="23" spans="1:32" ht="18" customHeight="1">
      <c r="A23" s="4" t="str">
        <f t="shared" si="8"/>
        <v/>
      </c>
      <c r="B23" s="11"/>
      <c r="C23" s="9"/>
      <c r="D23" s="9"/>
      <c r="E23" s="10"/>
      <c r="F23" s="9"/>
      <c r="G23" s="9"/>
      <c r="H23" s="22" t="str">
        <f ca="1">IF(B23&gt;DATE(異動保険料_店舗!$B$1+1,2,14),"",IF($B23="","",IF($K$1=2,0,OFFSET($N23,0,$J$1+6*$K$1))))</f>
        <v/>
      </c>
      <c r="I23" s="1" t="str">
        <f t="shared" si="1"/>
        <v/>
      </c>
      <c r="J23" s="1" t="e">
        <f t="shared" si="2"/>
        <v>#VALUE!</v>
      </c>
      <c r="K23" s="1" t="e">
        <f>VLOOKUP($J23,異動保険料_店舗!$A$8:$J$19,7)</f>
        <v>#VALUE!</v>
      </c>
      <c r="L23" s="1" t="e">
        <f>VLOOKUP($J23,異動保険料_店舗!$A$8:$J$19,8)</f>
        <v>#VALUE!</v>
      </c>
      <c r="M23" s="1" t="e">
        <f>VLOOKUP($J23,異動保険料_店舗!$A$8:$J$19,9)</f>
        <v>#VALUE!</v>
      </c>
      <c r="N23" s="1" t="e">
        <f>VLOOKUP($J23,異動保険料_店舗!$A$8:$J$19,10)</f>
        <v>#VALUE!</v>
      </c>
      <c r="O23" s="1" t="str">
        <f t="shared" si="0"/>
        <v/>
      </c>
      <c r="P23" s="1" t="e">
        <f t="shared" si="3"/>
        <v>#VALUE!</v>
      </c>
      <c r="Q23" s="1" t="e">
        <f>VLOOKUP($P23,異動保険料_店舗!$A$23:$J$33,7)</f>
        <v>#VALUE!</v>
      </c>
      <c r="R23" s="1" t="e">
        <f>VLOOKUP($P23,異動保険料_店舗!$A$23:$J$33,8)</f>
        <v>#VALUE!</v>
      </c>
      <c r="S23" s="1" t="e">
        <f>VLOOKUP($P23,異動保険料_店舗!$A$23:$J$33,9)</f>
        <v>#VALUE!</v>
      </c>
      <c r="T23" s="1" t="e">
        <f>IF($B23=異動保険料_店舗!$E$2,異動保険料_店舗!$H$4*-1,VLOOKUP($P23,異動保険料_店舗!$A$23:$J$34,10))</f>
        <v>#VALUE!</v>
      </c>
      <c r="U23" s="1" t="str">
        <f t="shared" si="4"/>
        <v/>
      </c>
      <c r="V23" s="1" t="e">
        <f t="shared" si="5"/>
        <v>#VALUE!</v>
      </c>
      <c r="W23" s="1" t="e">
        <f>VLOOKUP($J23,異動保険料_薬剤師!$A$8:$J$19,7)</f>
        <v>#VALUE!</v>
      </c>
      <c r="X23" s="1" t="e">
        <f>VLOOKUP($J23,異動保険料_薬剤師!$A$8:$J$19,8)</f>
        <v>#VALUE!</v>
      </c>
      <c r="Y23" s="1" t="e">
        <f>VLOOKUP($J23,異動保険料_薬剤師!$A$8:$J$19,9)</f>
        <v>#VALUE!</v>
      </c>
      <c r="Z23" s="1" t="e">
        <f>VLOOKUP($J23,異動保険料_薬剤師!$A$8:$J$19,10)</f>
        <v>#VALUE!</v>
      </c>
      <c r="AA23" s="1" t="str">
        <f t="shared" si="6"/>
        <v/>
      </c>
      <c r="AB23" s="1" t="e">
        <f t="shared" si="7"/>
        <v>#VALUE!</v>
      </c>
      <c r="AC23" s="1" t="e">
        <f>VLOOKUP($P23,異動保険料_店舗!$A$23:$J$33,7)</f>
        <v>#VALUE!</v>
      </c>
      <c r="AD23" s="1" t="e">
        <f>VLOOKUP($P23,異動保険料_店舗!$A$23:$J$33,8)</f>
        <v>#VALUE!</v>
      </c>
      <c r="AE23" s="1" t="e">
        <f>VLOOKUP($P23,異動保険料_店舗!$A$23:$J$33,9)</f>
        <v>#VALUE!</v>
      </c>
      <c r="AF23" s="1" t="e">
        <f>IF($B23=異動保険料_薬剤師!$E$2,異動保険料_薬剤師!$H$4*-1,VLOOKUP($P23,異動保険料_薬剤師!$A$23:$J$34,10))</f>
        <v>#VALUE!</v>
      </c>
    </row>
    <row r="24" spans="1:32" ht="18" customHeight="1">
      <c r="A24" s="4" t="str">
        <f t="shared" si="8"/>
        <v/>
      </c>
      <c r="B24" s="11"/>
      <c r="C24" s="9"/>
      <c r="D24" s="9"/>
      <c r="E24" s="10"/>
      <c r="F24" s="9"/>
      <c r="G24" s="9"/>
      <c r="H24" s="22" t="str">
        <f ca="1">IF(B24&gt;DATE(異動保険料_店舗!$B$1+1,2,14),"",IF($B24="","",IF($K$1=2,0,OFFSET($N24,0,$J$1+6*$K$1))))</f>
        <v/>
      </c>
      <c r="I24" s="1" t="str">
        <f t="shared" si="1"/>
        <v/>
      </c>
      <c r="J24" s="1" t="e">
        <f t="shared" si="2"/>
        <v>#VALUE!</v>
      </c>
      <c r="K24" s="1" t="e">
        <f>VLOOKUP($J24,異動保険料_店舗!$A$8:$J$19,7)</f>
        <v>#VALUE!</v>
      </c>
      <c r="L24" s="1" t="e">
        <f>VLOOKUP($J24,異動保険料_店舗!$A$8:$J$19,8)</f>
        <v>#VALUE!</v>
      </c>
      <c r="M24" s="1" t="e">
        <f>VLOOKUP($J24,異動保険料_店舗!$A$8:$J$19,9)</f>
        <v>#VALUE!</v>
      </c>
      <c r="N24" s="1" t="e">
        <f>VLOOKUP($J24,異動保険料_店舗!$A$8:$J$19,10)</f>
        <v>#VALUE!</v>
      </c>
      <c r="O24" s="1" t="str">
        <f t="shared" si="0"/>
        <v/>
      </c>
      <c r="P24" s="1" t="e">
        <f t="shared" si="3"/>
        <v>#VALUE!</v>
      </c>
      <c r="Q24" s="1" t="e">
        <f>VLOOKUP($P24,異動保険料_店舗!$A$23:$J$33,7)</f>
        <v>#VALUE!</v>
      </c>
      <c r="R24" s="1" t="e">
        <f>VLOOKUP($P24,異動保険料_店舗!$A$23:$J$33,8)</f>
        <v>#VALUE!</v>
      </c>
      <c r="S24" s="1" t="e">
        <f>VLOOKUP($P24,異動保険料_店舗!$A$23:$J$33,9)</f>
        <v>#VALUE!</v>
      </c>
      <c r="T24" s="1" t="e">
        <f>IF($B24=異動保険料_店舗!$E$2,異動保険料_店舗!$H$4*-1,VLOOKUP($P24,異動保険料_店舗!$A$23:$J$34,10))</f>
        <v>#VALUE!</v>
      </c>
      <c r="U24" s="1" t="str">
        <f t="shared" si="4"/>
        <v/>
      </c>
      <c r="V24" s="1" t="e">
        <f t="shared" si="5"/>
        <v>#VALUE!</v>
      </c>
      <c r="W24" s="1" t="e">
        <f>VLOOKUP($J24,異動保険料_薬剤師!$A$8:$J$19,7)</f>
        <v>#VALUE!</v>
      </c>
      <c r="X24" s="1" t="e">
        <f>VLOOKUP($J24,異動保険料_薬剤師!$A$8:$J$19,8)</f>
        <v>#VALUE!</v>
      </c>
      <c r="Y24" s="1" t="e">
        <f>VLOOKUP($J24,異動保険料_薬剤師!$A$8:$J$19,9)</f>
        <v>#VALUE!</v>
      </c>
      <c r="Z24" s="1" t="e">
        <f>VLOOKUP($J24,異動保険料_薬剤師!$A$8:$J$19,10)</f>
        <v>#VALUE!</v>
      </c>
      <c r="AA24" s="1" t="str">
        <f t="shared" si="6"/>
        <v/>
      </c>
      <c r="AB24" s="1" t="e">
        <f t="shared" si="7"/>
        <v>#VALUE!</v>
      </c>
      <c r="AC24" s="1" t="e">
        <f>VLOOKUP($P24,異動保険料_店舗!$A$23:$J$33,7)</f>
        <v>#VALUE!</v>
      </c>
      <c r="AD24" s="1" t="e">
        <f>VLOOKUP($P24,異動保険料_店舗!$A$23:$J$33,8)</f>
        <v>#VALUE!</v>
      </c>
      <c r="AE24" s="1" t="e">
        <f>VLOOKUP($P24,異動保険料_店舗!$A$23:$J$33,9)</f>
        <v>#VALUE!</v>
      </c>
      <c r="AF24" s="1" t="e">
        <f>IF($B24=異動保険料_薬剤師!$E$2,異動保険料_薬剤師!$H$4*-1,VLOOKUP($P24,異動保険料_薬剤師!$A$23:$J$34,10))</f>
        <v>#VALUE!</v>
      </c>
    </row>
    <row r="25" spans="1:32" ht="18" customHeight="1">
      <c r="A25" s="4" t="str">
        <f t="shared" si="8"/>
        <v/>
      </c>
      <c r="B25" s="11"/>
      <c r="C25" s="9"/>
      <c r="D25" s="9"/>
      <c r="E25" s="10"/>
      <c r="F25" s="9"/>
      <c r="G25" s="9"/>
      <c r="H25" s="22" t="str">
        <f ca="1">IF(B25&gt;DATE(異動保険料_店舗!$B$1+1,2,14),"",IF($B25="","",IF($K$1=2,0,OFFSET($N25,0,$J$1+6*$K$1))))</f>
        <v/>
      </c>
      <c r="I25" s="1" t="str">
        <f t="shared" si="1"/>
        <v/>
      </c>
      <c r="J25" s="1" t="e">
        <f t="shared" si="2"/>
        <v>#VALUE!</v>
      </c>
      <c r="K25" s="1" t="e">
        <f>VLOOKUP($J25,異動保険料_店舗!$A$8:$J$19,7)</f>
        <v>#VALUE!</v>
      </c>
      <c r="L25" s="1" t="e">
        <f>VLOOKUP($J25,異動保険料_店舗!$A$8:$J$19,8)</f>
        <v>#VALUE!</v>
      </c>
      <c r="M25" s="1" t="e">
        <f>VLOOKUP($J25,異動保険料_店舗!$A$8:$J$19,9)</f>
        <v>#VALUE!</v>
      </c>
      <c r="N25" s="1" t="e">
        <f>VLOOKUP($J25,異動保険料_店舗!$A$8:$J$19,10)</f>
        <v>#VALUE!</v>
      </c>
      <c r="O25" s="1" t="str">
        <f t="shared" si="0"/>
        <v/>
      </c>
      <c r="P25" s="1" t="e">
        <f t="shared" si="3"/>
        <v>#VALUE!</v>
      </c>
      <c r="Q25" s="1" t="e">
        <f>VLOOKUP($P25,異動保険料_店舗!$A$23:$J$33,7)</f>
        <v>#VALUE!</v>
      </c>
      <c r="R25" s="1" t="e">
        <f>VLOOKUP($P25,異動保険料_店舗!$A$23:$J$33,8)</f>
        <v>#VALUE!</v>
      </c>
      <c r="S25" s="1" t="e">
        <f>VLOOKUP($P25,異動保険料_店舗!$A$23:$J$33,9)</f>
        <v>#VALUE!</v>
      </c>
      <c r="T25" s="1" t="e">
        <f>IF($B25=異動保険料_店舗!$E$2,異動保険料_店舗!$H$4*-1,VLOOKUP($P25,異動保険料_店舗!$A$23:$J$34,10))</f>
        <v>#VALUE!</v>
      </c>
      <c r="U25" s="1" t="str">
        <f t="shared" si="4"/>
        <v/>
      </c>
      <c r="V25" s="1" t="e">
        <f t="shared" si="5"/>
        <v>#VALUE!</v>
      </c>
      <c r="W25" s="1" t="e">
        <f>VLOOKUP($J25,異動保険料_薬剤師!$A$8:$J$19,7)</f>
        <v>#VALUE!</v>
      </c>
      <c r="X25" s="1" t="e">
        <f>VLOOKUP($J25,異動保険料_薬剤師!$A$8:$J$19,8)</f>
        <v>#VALUE!</v>
      </c>
      <c r="Y25" s="1" t="e">
        <f>VLOOKUP($J25,異動保険料_薬剤師!$A$8:$J$19,9)</f>
        <v>#VALUE!</v>
      </c>
      <c r="Z25" s="1" t="e">
        <f>VLOOKUP($J25,異動保険料_薬剤師!$A$8:$J$19,10)</f>
        <v>#VALUE!</v>
      </c>
      <c r="AA25" s="1" t="str">
        <f t="shared" si="6"/>
        <v/>
      </c>
      <c r="AB25" s="1" t="e">
        <f t="shared" si="7"/>
        <v>#VALUE!</v>
      </c>
      <c r="AC25" s="1" t="e">
        <f>VLOOKUP($P25,異動保険料_店舗!$A$23:$J$33,7)</f>
        <v>#VALUE!</v>
      </c>
      <c r="AD25" s="1" t="e">
        <f>VLOOKUP($P25,異動保険料_店舗!$A$23:$J$33,8)</f>
        <v>#VALUE!</v>
      </c>
      <c r="AE25" s="1" t="e">
        <f>VLOOKUP($P25,異動保険料_店舗!$A$23:$J$33,9)</f>
        <v>#VALUE!</v>
      </c>
      <c r="AF25" s="1" t="e">
        <f>IF($B25=異動保険料_薬剤師!$E$2,異動保険料_薬剤師!$H$4*-1,VLOOKUP($P25,異動保険料_薬剤師!$A$23:$J$34,10))</f>
        <v>#VALUE!</v>
      </c>
    </row>
    <row r="26" spans="1:32" ht="18" customHeight="1">
      <c r="A26" s="4" t="str">
        <f t="shared" si="8"/>
        <v/>
      </c>
      <c r="B26" s="11"/>
      <c r="C26" s="9"/>
      <c r="D26" s="9"/>
      <c r="E26" s="10"/>
      <c r="F26" s="9"/>
      <c r="G26" s="9"/>
      <c r="H26" s="22" t="str">
        <f ca="1">IF(B26&gt;DATE(異動保険料_店舗!$B$1+1,2,14),"",IF($B26="","",IF($K$1=2,0,OFFSET($N26,0,$J$1+6*$K$1))))</f>
        <v/>
      </c>
      <c r="I26" s="1" t="str">
        <f t="shared" si="1"/>
        <v/>
      </c>
      <c r="J26" s="1" t="e">
        <f t="shared" si="2"/>
        <v>#VALUE!</v>
      </c>
      <c r="K26" s="1" t="e">
        <f>VLOOKUP($J26,異動保険料_店舗!$A$8:$J$19,7)</f>
        <v>#VALUE!</v>
      </c>
      <c r="L26" s="1" t="e">
        <f>VLOOKUP($J26,異動保険料_店舗!$A$8:$J$19,8)</f>
        <v>#VALUE!</v>
      </c>
      <c r="M26" s="1" t="e">
        <f>VLOOKUP($J26,異動保険料_店舗!$A$8:$J$19,9)</f>
        <v>#VALUE!</v>
      </c>
      <c r="N26" s="1" t="e">
        <f>VLOOKUP($J26,異動保険料_店舗!$A$8:$J$19,10)</f>
        <v>#VALUE!</v>
      </c>
      <c r="O26" s="1" t="str">
        <f t="shared" si="0"/>
        <v/>
      </c>
      <c r="P26" s="1" t="e">
        <f t="shared" si="3"/>
        <v>#VALUE!</v>
      </c>
      <c r="Q26" s="1" t="e">
        <f>VLOOKUP($P26,異動保険料_店舗!$A$23:$J$33,7)</f>
        <v>#VALUE!</v>
      </c>
      <c r="R26" s="1" t="e">
        <f>VLOOKUP($P26,異動保険料_店舗!$A$23:$J$33,8)</f>
        <v>#VALUE!</v>
      </c>
      <c r="S26" s="1" t="e">
        <f>VLOOKUP($P26,異動保険料_店舗!$A$23:$J$33,9)</f>
        <v>#VALUE!</v>
      </c>
      <c r="T26" s="1" t="e">
        <f>IF($B26=異動保険料_店舗!$E$2,異動保険料_店舗!$H$4*-1,VLOOKUP($P26,異動保険料_店舗!$A$23:$J$34,10))</f>
        <v>#VALUE!</v>
      </c>
      <c r="U26" s="1" t="str">
        <f t="shared" si="4"/>
        <v/>
      </c>
      <c r="V26" s="1" t="e">
        <f t="shared" si="5"/>
        <v>#VALUE!</v>
      </c>
      <c r="W26" s="1" t="e">
        <f>VLOOKUP($J26,異動保険料_薬剤師!$A$8:$J$19,7)</f>
        <v>#VALUE!</v>
      </c>
      <c r="X26" s="1" t="e">
        <f>VLOOKUP($J26,異動保険料_薬剤師!$A$8:$J$19,8)</f>
        <v>#VALUE!</v>
      </c>
      <c r="Y26" s="1" t="e">
        <f>VLOOKUP($J26,異動保険料_薬剤師!$A$8:$J$19,9)</f>
        <v>#VALUE!</v>
      </c>
      <c r="Z26" s="1" t="e">
        <f>VLOOKUP($J26,異動保険料_薬剤師!$A$8:$J$19,10)</f>
        <v>#VALUE!</v>
      </c>
      <c r="AA26" s="1" t="str">
        <f t="shared" si="6"/>
        <v/>
      </c>
      <c r="AB26" s="1" t="e">
        <f t="shared" si="7"/>
        <v>#VALUE!</v>
      </c>
      <c r="AC26" s="1" t="e">
        <f>VLOOKUP($P26,異動保険料_店舗!$A$23:$J$33,7)</f>
        <v>#VALUE!</v>
      </c>
      <c r="AD26" s="1" t="e">
        <f>VLOOKUP($P26,異動保険料_店舗!$A$23:$J$33,8)</f>
        <v>#VALUE!</v>
      </c>
      <c r="AE26" s="1" t="e">
        <f>VLOOKUP($P26,異動保険料_店舗!$A$23:$J$33,9)</f>
        <v>#VALUE!</v>
      </c>
      <c r="AF26" s="1" t="e">
        <f>IF($B26=異動保険料_薬剤師!$E$2,異動保険料_薬剤師!$H$4*-1,VLOOKUP($P26,異動保険料_薬剤師!$A$23:$J$34,10))</f>
        <v>#VALUE!</v>
      </c>
    </row>
    <row r="27" spans="1:32" ht="18" customHeight="1">
      <c r="A27" s="4" t="str">
        <f t="shared" si="8"/>
        <v/>
      </c>
      <c r="B27" s="11"/>
      <c r="C27" s="9"/>
      <c r="D27" s="9"/>
      <c r="E27" s="10"/>
      <c r="F27" s="9"/>
      <c r="G27" s="9"/>
      <c r="H27" s="22" t="str">
        <f ca="1">IF(B27&gt;DATE(異動保険料_店舗!$B$1+1,2,14),"",IF($B27="","",IF($K$1=2,0,OFFSET($N27,0,$J$1+6*$K$1))))</f>
        <v/>
      </c>
      <c r="I27" s="1" t="str">
        <f t="shared" si="1"/>
        <v/>
      </c>
      <c r="J27" s="1" t="e">
        <f t="shared" si="2"/>
        <v>#VALUE!</v>
      </c>
      <c r="K27" s="1" t="e">
        <f>VLOOKUP($J27,異動保険料_店舗!$A$8:$J$19,7)</f>
        <v>#VALUE!</v>
      </c>
      <c r="L27" s="1" t="e">
        <f>VLOOKUP($J27,異動保険料_店舗!$A$8:$J$19,8)</f>
        <v>#VALUE!</v>
      </c>
      <c r="M27" s="1" t="e">
        <f>VLOOKUP($J27,異動保険料_店舗!$A$8:$J$19,9)</f>
        <v>#VALUE!</v>
      </c>
      <c r="N27" s="1" t="e">
        <f>VLOOKUP($J27,異動保険料_店舗!$A$8:$J$19,10)</f>
        <v>#VALUE!</v>
      </c>
      <c r="O27" s="1" t="str">
        <f t="shared" si="0"/>
        <v/>
      </c>
      <c r="P27" s="1" t="e">
        <f t="shared" si="3"/>
        <v>#VALUE!</v>
      </c>
      <c r="Q27" s="1" t="e">
        <f>VLOOKUP($P27,異動保険料_店舗!$A$23:$J$33,7)</f>
        <v>#VALUE!</v>
      </c>
      <c r="R27" s="1" t="e">
        <f>VLOOKUP($P27,異動保険料_店舗!$A$23:$J$33,8)</f>
        <v>#VALUE!</v>
      </c>
      <c r="S27" s="1" t="e">
        <f>VLOOKUP($P27,異動保険料_店舗!$A$23:$J$33,9)</f>
        <v>#VALUE!</v>
      </c>
      <c r="T27" s="1" t="e">
        <f>IF($B27=異動保険料_店舗!$E$2,異動保険料_店舗!$H$4*-1,VLOOKUP($P27,異動保険料_店舗!$A$23:$J$34,10))</f>
        <v>#VALUE!</v>
      </c>
      <c r="U27" s="1" t="str">
        <f t="shared" si="4"/>
        <v/>
      </c>
      <c r="V27" s="1" t="e">
        <f t="shared" si="5"/>
        <v>#VALUE!</v>
      </c>
      <c r="W27" s="1" t="e">
        <f>VLOOKUP($J27,異動保険料_薬剤師!$A$8:$J$19,7)</f>
        <v>#VALUE!</v>
      </c>
      <c r="X27" s="1" t="e">
        <f>VLOOKUP($J27,異動保険料_薬剤師!$A$8:$J$19,8)</f>
        <v>#VALUE!</v>
      </c>
      <c r="Y27" s="1" t="e">
        <f>VLOOKUP($J27,異動保険料_薬剤師!$A$8:$J$19,9)</f>
        <v>#VALUE!</v>
      </c>
      <c r="Z27" s="1" t="e">
        <f>VLOOKUP($J27,異動保険料_薬剤師!$A$8:$J$19,10)</f>
        <v>#VALUE!</v>
      </c>
      <c r="AA27" s="1" t="str">
        <f t="shared" si="6"/>
        <v/>
      </c>
      <c r="AB27" s="1" t="e">
        <f t="shared" si="7"/>
        <v>#VALUE!</v>
      </c>
      <c r="AC27" s="1" t="e">
        <f>VLOOKUP($P27,異動保険料_店舗!$A$23:$J$33,7)</f>
        <v>#VALUE!</v>
      </c>
      <c r="AD27" s="1" t="e">
        <f>VLOOKUP($P27,異動保険料_店舗!$A$23:$J$33,8)</f>
        <v>#VALUE!</v>
      </c>
      <c r="AE27" s="1" t="e">
        <f>VLOOKUP($P27,異動保険料_店舗!$A$23:$J$33,9)</f>
        <v>#VALUE!</v>
      </c>
      <c r="AF27" s="1" t="e">
        <f>IF($B27=異動保険料_薬剤師!$E$2,異動保険料_薬剤師!$H$4*-1,VLOOKUP($P27,異動保険料_薬剤師!$A$23:$J$34,10))</f>
        <v>#VALUE!</v>
      </c>
    </row>
    <row r="28" spans="1:32" ht="18" customHeight="1">
      <c r="A28" s="4" t="str">
        <f t="shared" si="8"/>
        <v/>
      </c>
      <c r="B28" s="11"/>
      <c r="C28" s="9"/>
      <c r="D28" s="9"/>
      <c r="E28" s="10"/>
      <c r="F28" s="9"/>
      <c r="G28" s="9"/>
      <c r="H28" s="22" t="str">
        <f ca="1">IF(B28&gt;DATE(異動保険料_店舗!$B$1+1,2,14),"",IF($B28="","",IF($K$1=2,0,OFFSET($N28,0,$J$1+6*$K$1))))</f>
        <v/>
      </c>
      <c r="I28" s="1" t="str">
        <f t="shared" si="1"/>
        <v/>
      </c>
      <c r="J28" s="1" t="e">
        <f t="shared" si="2"/>
        <v>#VALUE!</v>
      </c>
      <c r="K28" s="1" t="e">
        <f>VLOOKUP($J28,異動保険料_店舗!$A$8:$J$19,7)</f>
        <v>#VALUE!</v>
      </c>
      <c r="L28" s="1" t="e">
        <f>VLOOKUP($J28,異動保険料_店舗!$A$8:$J$19,8)</f>
        <v>#VALUE!</v>
      </c>
      <c r="M28" s="1" t="e">
        <f>VLOOKUP($J28,異動保険料_店舗!$A$8:$J$19,9)</f>
        <v>#VALUE!</v>
      </c>
      <c r="N28" s="1" t="e">
        <f>VLOOKUP($J28,異動保険料_店舗!$A$8:$J$19,10)</f>
        <v>#VALUE!</v>
      </c>
      <c r="O28" s="1" t="str">
        <f t="shared" si="0"/>
        <v/>
      </c>
      <c r="P28" s="1" t="e">
        <f t="shared" si="3"/>
        <v>#VALUE!</v>
      </c>
      <c r="Q28" s="1" t="e">
        <f>VLOOKUP($P28,異動保険料_店舗!$A$23:$J$33,7)</f>
        <v>#VALUE!</v>
      </c>
      <c r="R28" s="1" t="e">
        <f>VLOOKUP($P28,異動保険料_店舗!$A$23:$J$33,8)</f>
        <v>#VALUE!</v>
      </c>
      <c r="S28" s="1" t="e">
        <f>VLOOKUP($P28,異動保険料_店舗!$A$23:$J$33,9)</f>
        <v>#VALUE!</v>
      </c>
      <c r="T28" s="1" t="e">
        <f>IF($B28=異動保険料_店舗!$E$2,異動保険料_店舗!$H$4*-1,VLOOKUP($P28,異動保険料_店舗!$A$23:$J$34,10))</f>
        <v>#VALUE!</v>
      </c>
      <c r="U28" s="1" t="str">
        <f t="shared" si="4"/>
        <v/>
      </c>
      <c r="V28" s="1" t="e">
        <f t="shared" si="5"/>
        <v>#VALUE!</v>
      </c>
      <c r="W28" s="1" t="e">
        <f>VLOOKUP($J28,異動保険料_薬剤師!$A$8:$J$19,7)</f>
        <v>#VALUE!</v>
      </c>
      <c r="X28" s="1" t="e">
        <f>VLOOKUP($J28,異動保険料_薬剤師!$A$8:$J$19,8)</f>
        <v>#VALUE!</v>
      </c>
      <c r="Y28" s="1" t="e">
        <f>VLOOKUP($J28,異動保険料_薬剤師!$A$8:$J$19,9)</f>
        <v>#VALUE!</v>
      </c>
      <c r="Z28" s="1" t="e">
        <f>VLOOKUP($J28,異動保険料_薬剤師!$A$8:$J$19,10)</f>
        <v>#VALUE!</v>
      </c>
      <c r="AA28" s="1" t="str">
        <f t="shared" si="6"/>
        <v/>
      </c>
      <c r="AB28" s="1" t="e">
        <f t="shared" si="7"/>
        <v>#VALUE!</v>
      </c>
      <c r="AC28" s="1" t="e">
        <f>VLOOKUP($P28,異動保険料_店舗!$A$23:$J$33,7)</f>
        <v>#VALUE!</v>
      </c>
      <c r="AD28" s="1" t="e">
        <f>VLOOKUP($P28,異動保険料_店舗!$A$23:$J$33,8)</f>
        <v>#VALUE!</v>
      </c>
      <c r="AE28" s="1" t="e">
        <f>VLOOKUP($P28,異動保険料_店舗!$A$23:$J$33,9)</f>
        <v>#VALUE!</v>
      </c>
      <c r="AF28" s="1" t="e">
        <f>IF($B28=異動保険料_薬剤師!$E$2,異動保険料_薬剤師!$H$4*-1,VLOOKUP($P28,異動保険料_薬剤師!$A$23:$J$34,10))</f>
        <v>#VALUE!</v>
      </c>
    </row>
    <row r="29" spans="1:32" ht="18" customHeight="1">
      <c r="A29" s="4" t="str">
        <f t="shared" si="8"/>
        <v/>
      </c>
      <c r="B29" s="11"/>
      <c r="C29" s="9"/>
      <c r="D29" s="9"/>
      <c r="E29" s="10"/>
      <c r="F29" s="9"/>
      <c r="G29" s="9"/>
      <c r="H29" s="22" t="str">
        <f ca="1">IF(B29&gt;DATE(異動保険料_店舗!$B$1+1,2,14),"",IF($B29="","",IF($K$1=2,0,OFFSET($N29,0,$J$1+6*$K$1))))</f>
        <v/>
      </c>
      <c r="I29" s="1" t="str">
        <f t="shared" si="1"/>
        <v/>
      </c>
      <c r="J29" s="1" t="e">
        <f t="shared" si="2"/>
        <v>#VALUE!</v>
      </c>
      <c r="K29" s="1" t="e">
        <f>VLOOKUP($J29,異動保険料_店舗!$A$8:$J$19,7)</f>
        <v>#VALUE!</v>
      </c>
      <c r="L29" s="1" t="e">
        <f>VLOOKUP($J29,異動保険料_店舗!$A$8:$J$19,8)</f>
        <v>#VALUE!</v>
      </c>
      <c r="M29" s="1" t="e">
        <f>VLOOKUP($J29,異動保険料_店舗!$A$8:$J$19,9)</f>
        <v>#VALUE!</v>
      </c>
      <c r="N29" s="1" t="e">
        <f>VLOOKUP($J29,異動保険料_店舗!$A$8:$J$19,10)</f>
        <v>#VALUE!</v>
      </c>
      <c r="O29" s="1" t="str">
        <f t="shared" si="0"/>
        <v/>
      </c>
      <c r="P29" s="1" t="e">
        <f t="shared" si="3"/>
        <v>#VALUE!</v>
      </c>
      <c r="Q29" s="1" t="e">
        <f>VLOOKUP($P29,異動保険料_店舗!$A$23:$J$33,7)</f>
        <v>#VALUE!</v>
      </c>
      <c r="R29" s="1" t="e">
        <f>VLOOKUP($P29,異動保険料_店舗!$A$23:$J$33,8)</f>
        <v>#VALUE!</v>
      </c>
      <c r="S29" s="1" t="e">
        <f>VLOOKUP($P29,異動保険料_店舗!$A$23:$J$33,9)</f>
        <v>#VALUE!</v>
      </c>
      <c r="T29" s="1" t="e">
        <f>IF($B29=異動保険料_店舗!$E$2,異動保険料_店舗!$H$4*-1,VLOOKUP($P29,異動保険料_店舗!$A$23:$J$34,10))</f>
        <v>#VALUE!</v>
      </c>
      <c r="U29" s="1" t="str">
        <f t="shared" si="4"/>
        <v/>
      </c>
      <c r="V29" s="1" t="e">
        <f t="shared" si="5"/>
        <v>#VALUE!</v>
      </c>
      <c r="W29" s="1" t="e">
        <f>VLOOKUP($J29,異動保険料_薬剤師!$A$8:$J$19,7)</f>
        <v>#VALUE!</v>
      </c>
      <c r="X29" s="1" t="e">
        <f>VLOOKUP($J29,異動保険料_薬剤師!$A$8:$J$19,8)</f>
        <v>#VALUE!</v>
      </c>
      <c r="Y29" s="1" t="e">
        <f>VLOOKUP($J29,異動保険料_薬剤師!$A$8:$J$19,9)</f>
        <v>#VALUE!</v>
      </c>
      <c r="Z29" s="1" t="e">
        <f>VLOOKUP($J29,異動保険料_薬剤師!$A$8:$J$19,10)</f>
        <v>#VALUE!</v>
      </c>
      <c r="AA29" s="1" t="str">
        <f t="shared" si="6"/>
        <v/>
      </c>
      <c r="AB29" s="1" t="e">
        <f t="shared" si="7"/>
        <v>#VALUE!</v>
      </c>
      <c r="AC29" s="1" t="e">
        <f>VLOOKUP($P29,異動保険料_店舗!$A$23:$J$33,7)</f>
        <v>#VALUE!</v>
      </c>
      <c r="AD29" s="1" t="e">
        <f>VLOOKUP($P29,異動保険料_店舗!$A$23:$J$33,8)</f>
        <v>#VALUE!</v>
      </c>
      <c r="AE29" s="1" t="e">
        <f>VLOOKUP($P29,異動保険料_店舗!$A$23:$J$33,9)</f>
        <v>#VALUE!</v>
      </c>
      <c r="AF29" s="1" t="e">
        <f>IF($B29=異動保険料_薬剤師!$E$2,異動保険料_薬剤師!$H$4*-1,VLOOKUP($P29,異動保険料_薬剤師!$A$23:$J$34,10))</f>
        <v>#VALUE!</v>
      </c>
    </row>
    <row r="30" spans="1:32" ht="18" customHeight="1">
      <c r="A30" s="4" t="str">
        <f t="shared" si="8"/>
        <v/>
      </c>
      <c r="B30" s="11"/>
      <c r="C30" s="9"/>
      <c r="D30" s="9"/>
      <c r="E30" s="10"/>
      <c r="F30" s="9"/>
      <c r="G30" s="9"/>
      <c r="H30" s="22" t="str">
        <f ca="1">IF(B30&gt;DATE(異動保険料_店舗!$B$1+1,2,14),"",IF($B30="","",IF($K$1=2,0,OFFSET($N30,0,$J$1+6*$K$1))))</f>
        <v/>
      </c>
      <c r="I30" s="1" t="str">
        <f t="shared" si="1"/>
        <v/>
      </c>
      <c r="J30" s="1" t="e">
        <f t="shared" si="2"/>
        <v>#VALUE!</v>
      </c>
      <c r="K30" s="1" t="e">
        <f>VLOOKUP($J30,異動保険料_店舗!$A$8:$J$19,7)</f>
        <v>#VALUE!</v>
      </c>
      <c r="L30" s="1" t="e">
        <f>VLOOKUP($J30,異動保険料_店舗!$A$8:$J$19,8)</f>
        <v>#VALUE!</v>
      </c>
      <c r="M30" s="1" t="e">
        <f>VLOOKUP($J30,異動保険料_店舗!$A$8:$J$19,9)</f>
        <v>#VALUE!</v>
      </c>
      <c r="N30" s="1" t="e">
        <f>VLOOKUP($J30,異動保険料_店舗!$A$8:$J$19,10)</f>
        <v>#VALUE!</v>
      </c>
      <c r="O30" s="1" t="str">
        <f t="shared" si="0"/>
        <v/>
      </c>
      <c r="P30" s="1" t="e">
        <f t="shared" si="3"/>
        <v>#VALUE!</v>
      </c>
      <c r="Q30" s="1" t="e">
        <f>VLOOKUP($P30,異動保険料_店舗!$A$23:$J$33,7)</f>
        <v>#VALUE!</v>
      </c>
      <c r="R30" s="1" t="e">
        <f>VLOOKUP($P30,異動保険料_店舗!$A$23:$J$33,8)</f>
        <v>#VALUE!</v>
      </c>
      <c r="S30" s="1" t="e">
        <f>VLOOKUP($P30,異動保険料_店舗!$A$23:$J$33,9)</f>
        <v>#VALUE!</v>
      </c>
      <c r="T30" s="1" t="e">
        <f>IF($B30=異動保険料_店舗!$E$2,異動保険料_店舗!$H$4*-1,VLOOKUP($P30,異動保険料_店舗!$A$23:$J$34,10))</f>
        <v>#VALUE!</v>
      </c>
      <c r="U30" s="1" t="str">
        <f t="shared" si="4"/>
        <v/>
      </c>
      <c r="V30" s="1" t="e">
        <f t="shared" si="5"/>
        <v>#VALUE!</v>
      </c>
      <c r="W30" s="1" t="e">
        <f>VLOOKUP($J30,異動保険料_薬剤師!$A$8:$J$19,7)</f>
        <v>#VALUE!</v>
      </c>
      <c r="X30" s="1" t="e">
        <f>VLOOKUP($J30,異動保険料_薬剤師!$A$8:$J$19,8)</f>
        <v>#VALUE!</v>
      </c>
      <c r="Y30" s="1" t="e">
        <f>VLOOKUP($J30,異動保険料_薬剤師!$A$8:$J$19,9)</f>
        <v>#VALUE!</v>
      </c>
      <c r="Z30" s="1" t="e">
        <f>VLOOKUP($J30,異動保険料_薬剤師!$A$8:$J$19,10)</f>
        <v>#VALUE!</v>
      </c>
      <c r="AA30" s="1" t="str">
        <f t="shared" si="6"/>
        <v/>
      </c>
      <c r="AB30" s="1" t="e">
        <f t="shared" si="7"/>
        <v>#VALUE!</v>
      </c>
      <c r="AC30" s="1" t="e">
        <f>VLOOKUP($P30,異動保険料_店舗!$A$23:$J$33,7)</f>
        <v>#VALUE!</v>
      </c>
      <c r="AD30" s="1" t="e">
        <f>VLOOKUP($P30,異動保険料_店舗!$A$23:$J$33,8)</f>
        <v>#VALUE!</v>
      </c>
      <c r="AE30" s="1" t="e">
        <f>VLOOKUP($P30,異動保険料_店舗!$A$23:$J$33,9)</f>
        <v>#VALUE!</v>
      </c>
      <c r="AF30" s="1" t="e">
        <f>IF($B30=異動保険料_薬剤師!$E$2,異動保険料_薬剤師!$H$4*-1,VLOOKUP($P30,異動保険料_薬剤師!$A$23:$J$34,10))</f>
        <v>#VALUE!</v>
      </c>
    </row>
    <row r="31" spans="1:32" ht="18" customHeight="1">
      <c r="A31" s="4" t="str">
        <f t="shared" si="8"/>
        <v/>
      </c>
      <c r="B31" s="11"/>
      <c r="C31" s="9"/>
      <c r="D31" s="9"/>
      <c r="E31" s="10"/>
      <c r="F31" s="9"/>
      <c r="G31" s="9"/>
      <c r="H31" s="22" t="str">
        <f ca="1">IF(B31&gt;DATE(異動保険料_店舗!$B$1+1,2,14),"",IF($B31="","",IF($K$1=2,0,OFFSET($N31,0,$J$1+6*$K$1))))</f>
        <v/>
      </c>
      <c r="I31" s="1" t="str">
        <f t="shared" si="1"/>
        <v/>
      </c>
      <c r="J31" s="1" t="e">
        <f t="shared" si="2"/>
        <v>#VALUE!</v>
      </c>
      <c r="K31" s="1" t="e">
        <f>VLOOKUP($J31,異動保険料_店舗!$A$8:$J$19,7)</f>
        <v>#VALUE!</v>
      </c>
      <c r="L31" s="1" t="e">
        <f>VLOOKUP($J31,異動保険料_店舗!$A$8:$J$19,8)</f>
        <v>#VALUE!</v>
      </c>
      <c r="M31" s="1" t="e">
        <f>VLOOKUP($J31,異動保険料_店舗!$A$8:$J$19,9)</f>
        <v>#VALUE!</v>
      </c>
      <c r="N31" s="1" t="e">
        <f>VLOOKUP($J31,異動保険料_店舗!$A$8:$J$19,10)</f>
        <v>#VALUE!</v>
      </c>
      <c r="O31" s="1" t="str">
        <f t="shared" si="0"/>
        <v/>
      </c>
      <c r="P31" s="1" t="e">
        <f t="shared" si="3"/>
        <v>#VALUE!</v>
      </c>
      <c r="Q31" s="1" t="e">
        <f>VLOOKUP($P31,異動保険料_店舗!$A$23:$J$33,7)</f>
        <v>#VALUE!</v>
      </c>
      <c r="R31" s="1" t="e">
        <f>VLOOKUP($P31,異動保険料_店舗!$A$23:$J$33,8)</f>
        <v>#VALUE!</v>
      </c>
      <c r="S31" s="1" t="e">
        <f>VLOOKUP($P31,異動保険料_店舗!$A$23:$J$33,9)</f>
        <v>#VALUE!</v>
      </c>
      <c r="T31" s="1" t="e">
        <f>IF($B31=異動保険料_店舗!$E$2,異動保険料_店舗!$H$4*-1,VLOOKUP($P31,異動保険料_店舗!$A$23:$J$34,10))</f>
        <v>#VALUE!</v>
      </c>
      <c r="U31" s="1" t="str">
        <f t="shared" si="4"/>
        <v/>
      </c>
      <c r="V31" s="1" t="e">
        <f t="shared" si="5"/>
        <v>#VALUE!</v>
      </c>
      <c r="W31" s="1" t="e">
        <f>VLOOKUP($J31,異動保険料_薬剤師!$A$8:$J$19,7)</f>
        <v>#VALUE!</v>
      </c>
      <c r="X31" s="1" t="e">
        <f>VLOOKUP($J31,異動保険料_薬剤師!$A$8:$J$19,8)</f>
        <v>#VALUE!</v>
      </c>
      <c r="Y31" s="1" t="e">
        <f>VLOOKUP($J31,異動保険料_薬剤師!$A$8:$J$19,9)</f>
        <v>#VALUE!</v>
      </c>
      <c r="Z31" s="1" t="e">
        <f>VLOOKUP($J31,異動保険料_薬剤師!$A$8:$J$19,10)</f>
        <v>#VALUE!</v>
      </c>
      <c r="AA31" s="1" t="str">
        <f t="shared" si="6"/>
        <v/>
      </c>
      <c r="AB31" s="1" t="e">
        <f t="shared" si="7"/>
        <v>#VALUE!</v>
      </c>
      <c r="AC31" s="1" t="e">
        <f>VLOOKUP($P31,異動保険料_店舗!$A$23:$J$33,7)</f>
        <v>#VALUE!</v>
      </c>
      <c r="AD31" s="1" t="e">
        <f>VLOOKUP($P31,異動保険料_店舗!$A$23:$J$33,8)</f>
        <v>#VALUE!</v>
      </c>
      <c r="AE31" s="1" t="e">
        <f>VLOOKUP($P31,異動保険料_店舗!$A$23:$J$33,9)</f>
        <v>#VALUE!</v>
      </c>
      <c r="AF31" s="1" t="e">
        <f>IF($B31=異動保険料_薬剤師!$E$2,異動保険料_薬剤師!$H$4*-1,VLOOKUP($P31,異動保険料_薬剤師!$A$23:$J$34,10))</f>
        <v>#VALUE!</v>
      </c>
    </row>
    <row r="32" spans="1:32" ht="18" customHeight="1">
      <c r="A32" s="4" t="str">
        <f t="shared" si="8"/>
        <v/>
      </c>
      <c r="B32" s="11"/>
      <c r="C32" s="9"/>
      <c r="D32" s="9"/>
      <c r="E32" s="10"/>
      <c r="F32" s="9"/>
      <c r="G32" s="9"/>
      <c r="H32" s="22" t="str">
        <f ca="1">IF(B32&gt;DATE(異動保険料_店舗!$B$1+1,2,14),"",IF($B32="","",IF($K$1=2,0,OFFSET($N32,0,$J$1+6*$K$1))))</f>
        <v/>
      </c>
      <c r="I32" s="1" t="str">
        <f t="shared" si="1"/>
        <v/>
      </c>
      <c r="J32" s="1" t="e">
        <f t="shared" si="2"/>
        <v>#VALUE!</v>
      </c>
      <c r="K32" s="1" t="e">
        <f>VLOOKUP($J32,異動保険料_店舗!$A$8:$J$19,7)</f>
        <v>#VALUE!</v>
      </c>
      <c r="L32" s="1" t="e">
        <f>VLOOKUP($J32,異動保険料_店舗!$A$8:$J$19,8)</f>
        <v>#VALUE!</v>
      </c>
      <c r="M32" s="1" t="e">
        <f>VLOOKUP($J32,異動保険料_店舗!$A$8:$J$19,9)</f>
        <v>#VALUE!</v>
      </c>
      <c r="N32" s="1" t="e">
        <f>VLOOKUP($J32,異動保険料_店舗!$A$8:$J$19,10)</f>
        <v>#VALUE!</v>
      </c>
      <c r="O32" s="1" t="str">
        <f t="shared" si="0"/>
        <v/>
      </c>
      <c r="P32" s="1" t="e">
        <f t="shared" si="3"/>
        <v>#VALUE!</v>
      </c>
      <c r="Q32" s="1" t="e">
        <f>VLOOKUP($P32,異動保険料_店舗!$A$23:$J$33,7)</f>
        <v>#VALUE!</v>
      </c>
      <c r="R32" s="1" t="e">
        <f>VLOOKUP($P32,異動保険料_店舗!$A$23:$J$33,8)</f>
        <v>#VALUE!</v>
      </c>
      <c r="S32" s="1" t="e">
        <f>VLOOKUP($P32,異動保険料_店舗!$A$23:$J$33,9)</f>
        <v>#VALUE!</v>
      </c>
      <c r="T32" s="1" t="e">
        <f>IF($B32=異動保険料_店舗!$E$2,異動保険料_店舗!$H$4*-1,VLOOKUP($P32,異動保険料_店舗!$A$23:$J$34,10))</f>
        <v>#VALUE!</v>
      </c>
      <c r="U32" s="1" t="str">
        <f t="shared" si="4"/>
        <v/>
      </c>
      <c r="V32" s="1" t="e">
        <f t="shared" si="5"/>
        <v>#VALUE!</v>
      </c>
      <c r="W32" s="1" t="e">
        <f>VLOOKUP($J32,異動保険料_薬剤師!$A$8:$J$19,7)</f>
        <v>#VALUE!</v>
      </c>
      <c r="X32" s="1" t="e">
        <f>VLOOKUP($J32,異動保険料_薬剤師!$A$8:$J$19,8)</f>
        <v>#VALUE!</v>
      </c>
      <c r="Y32" s="1" t="e">
        <f>VLOOKUP($J32,異動保険料_薬剤師!$A$8:$J$19,9)</f>
        <v>#VALUE!</v>
      </c>
      <c r="Z32" s="1" t="e">
        <f>VLOOKUP($J32,異動保険料_薬剤師!$A$8:$J$19,10)</f>
        <v>#VALUE!</v>
      </c>
      <c r="AA32" s="1" t="str">
        <f t="shared" si="6"/>
        <v/>
      </c>
      <c r="AB32" s="1" t="e">
        <f t="shared" si="7"/>
        <v>#VALUE!</v>
      </c>
      <c r="AC32" s="1" t="e">
        <f>VLOOKUP($P32,異動保険料_店舗!$A$23:$J$33,7)</f>
        <v>#VALUE!</v>
      </c>
      <c r="AD32" s="1" t="e">
        <f>VLOOKUP($P32,異動保険料_店舗!$A$23:$J$33,8)</f>
        <v>#VALUE!</v>
      </c>
      <c r="AE32" s="1" t="e">
        <f>VLOOKUP($P32,異動保険料_店舗!$A$23:$J$33,9)</f>
        <v>#VALUE!</v>
      </c>
      <c r="AF32" s="1" t="e">
        <f>IF($B32=異動保険料_薬剤師!$E$2,異動保険料_薬剤師!$H$4*-1,VLOOKUP($P32,異動保険料_薬剤師!$A$23:$J$34,10))</f>
        <v>#VALUE!</v>
      </c>
    </row>
    <row r="33" spans="1:32" ht="18" customHeight="1">
      <c r="A33" s="4" t="str">
        <f t="shared" si="8"/>
        <v/>
      </c>
      <c r="B33" s="11"/>
      <c r="C33" s="9"/>
      <c r="D33" s="9"/>
      <c r="E33" s="10"/>
      <c r="F33" s="9"/>
      <c r="G33" s="9"/>
      <c r="H33" s="22" t="str">
        <f ca="1">IF(B33&gt;DATE(異動保険料_店舗!$B$1+1,2,14),"",IF($B33="","",IF($K$1=2,0,OFFSET($N33,0,$J$1+6*$K$1))))</f>
        <v/>
      </c>
      <c r="I33" s="1" t="str">
        <f t="shared" si="1"/>
        <v/>
      </c>
      <c r="J33" s="1" t="e">
        <f t="shared" si="2"/>
        <v>#VALUE!</v>
      </c>
      <c r="K33" s="1" t="e">
        <f>VLOOKUP($J33,異動保険料_店舗!$A$8:$J$19,7)</f>
        <v>#VALUE!</v>
      </c>
      <c r="L33" s="1" t="e">
        <f>VLOOKUP($J33,異動保険料_店舗!$A$8:$J$19,8)</f>
        <v>#VALUE!</v>
      </c>
      <c r="M33" s="1" t="e">
        <f>VLOOKUP($J33,異動保険料_店舗!$A$8:$J$19,9)</f>
        <v>#VALUE!</v>
      </c>
      <c r="N33" s="1" t="e">
        <f>VLOOKUP($J33,異動保険料_店舗!$A$8:$J$19,10)</f>
        <v>#VALUE!</v>
      </c>
      <c r="O33" s="1" t="str">
        <f t="shared" si="0"/>
        <v/>
      </c>
      <c r="P33" s="1" t="e">
        <f t="shared" si="3"/>
        <v>#VALUE!</v>
      </c>
      <c r="Q33" s="1" t="e">
        <f>VLOOKUP($P33,異動保険料_店舗!$A$23:$J$33,7)</f>
        <v>#VALUE!</v>
      </c>
      <c r="R33" s="1" t="e">
        <f>VLOOKUP($P33,異動保険料_店舗!$A$23:$J$33,8)</f>
        <v>#VALUE!</v>
      </c>
      <c r="S33" s="1" t="e">
        <f>VLOOKUP($P33,異動保険料_店舗!$A$23:$J$33,9)</f>
        <v>#VALUE!</v>
      </c>
      <c r="T33" s="1" t="e">
        <f>IF($B33=異動保険料_店舗!$E$2,異動保険料_店舗!$H$4*-1,VLOOKUP($P33,異動保険料_店舗!$A$23:$J$34,10))</f>
        <v>#VALUE!</v>
      </c>
      <c r="U33" s="1" t="str">
        <f t="shared" si="4"/>
        <v/>
      </c>
      <c r="V33" s="1" t="e">
        <f t="shared" si="5"/>
        <v>#VALUE!</v>
      </c>
      <c r="W33" s="1" t="e">
        <f>VLOOKUP($J33,異動保険料_薬剤師!$A$8:$J$19,7)</f>
        <v>#VALUE!</v>
      </c>
      <c r="X33" s="1" t="e">
        <f>VLOOKUP($J33,異動保険料_薬剤師!$A$8:$J$19,8)</f>
        <v>#VALUE!</v>
      </c>
      <c r="Y33" s="1" t="e">
        <f>VLOOKUP($J33,異動保険料_薬剤師!$A$8:$J$19,9)</f>
        <v>#VALUE!</v>
      </c>
      <c r="Z33" s="1" t="e">
        <f>VLOOKUP($J33,異動保険料_薬剤師!$A$8:$J$19,10)</f>
        <v>#VALUE!</v>
      </c>
      <c r="AA33" s="1" t="str">
        <f t="shared" si="6"/>
        <v/>
      </c>
      <c r="AB33" s="1" t="e">
        <f t="shared" si="7"/>
        <v>#VALUE!</v>
      </c>
      <c r="AC33" s="1" t="e">
        <f>VLOOKUP($P33,異動保険料_店舗!$A$23:$J$33,7)</f>
        <v>#VALUE!</v>
      </c>
      <c r="AD33" s="1" t="e">
        <f>VLOOKUP($P33,異動保険料_店舗!$A$23:$J$33,8)</f>
        <v>#VALUE!</v>
      </c>
      <c r="AE33" s="1" t="e">
        <f>VLOOKUP($P33,異動保険料_店舗!$A$23:$J$33,9)</f>
        <v>#VALUE!</v>
      </c>
      <c r="AF33" s="1" t="e">
        <f>IF($B33=異動保険料_薬剤師!$E$2,異動保険料_薬剤師!$H$4*-1,VLOOKUP($P33,異動保険料_薬剤師!$A$23:$J$34,10))</f>
        <v>#VALUE!</v>
      </c>
    </row>
    <row r="34" spans="1:32" ht="18" customHeight="1">
      <c r="A34" s="4" t="str">
        <f t="shared" si="8"/>
        <v/>
      </c>
      <c r="B34" s="11"/>
      <c r="C34" s="9"/>
      <c r="D34" s="9"/>
      <c r="E34" s="10"/>
      <c r="F34" s="9"/>
      <c r="G34" s="9"/>
      <c r="H34" s="22" t="str">
        <f ca="1">IF(B34&gt;DATE(異動保険料_店舗!$B$1+1,2,14),"",IF($B34="","",IF($K$1=2,0,OFFSET($N34,0,$J$1+6*$K$1))))</f>
        <v/>
      </c>
      <c r="I34" s="1" t="str">
        <f t="shared" si="1"/>
        <v/>
      </c>
      <c r="J34" s="1" t="e">
        <f t="shared" si="2"/>
        <v>#VALUE!</v>
      </c>
      <c r="K34" s="1" t="e">
        <f>VLOOKUP($J34,異動保険料_店舗!$A$8:$J$19,7)</f>
        <v>#VALUE!</v>
      </c>
      <c r="L34" s="1" t="e">
        <f>VLOOKUP($J34,異動保険料_店舗!$A$8:$J$19,8)</f>
        <v>#VALUE!</v>
      </c>
      <c r="M34" s="1" t="e">
        <f>VLOOKUP($J34,異動保険料_店舗!$A$8:$J$19,9)</f>
        <v>#VALUE!</v>
      </c>
      <c r="N34" s="1" t="e">
        <f>VLOOKUP($J34,異動保険料_店舗!$A$8:$J$19,10)</f>
        <v>#VALUE!</v>
      </c>
      <c r="O34" s="1" t="str">
        <f t="shared" si="0"/>
        <v/>
      </c>
      <c r="P34" s="1" t="e">
        <f t="shared" si="3"/>
        <v>#VALUE!</v>
      </c>
      <c r="Q34" s="1" t="e">
        <f>VLOOKUP($P34,異動保険料_店舗!$A$23:$J$33,7)</f>
        <v>#VALUE!</v>
      </c>
      <c r="R34" s="1" t="e">
        <f>VLOOKUP($P34,異動保険料_店舗!$A$23:$J$33,8)</f>
        <v>#VALUE!</v>
      </c>
      <c r="S34" s="1" t="e">
        <f>VLOOKUP($P34,異動保険料_店舗!$A$23:$J$33,9)</f>
        <v>#VALUE!</v>
      </c>
      <c r="T34" s="1" t="e">
        <f>IF($B34=異動保険料_店舗!$E$2,異動保険料_店舗!$H$4*-1,VLOOKUP($P34,異動保険料_店舗!$A$23:$J$34,10))</f>
        <v>#VALUE!</v>
      </c>
      <c r="U34" s="1" t="str">
        <f t="shared" si="4"/>
        <v/>
      </c>
      <c r="V34" s="1" t="e">
        <f t="shared" si="5"/>
        <v>#VALUE!</v>
      </c>
      <c r="W34" s="1" t="e">
        <f>VLOOKUP($J34,異動保険料_薬剤師!$A$8:$J$19,7)</f>
        <v>#VALUE!</v>
      </c>
      <c r="X34" s="1" t="e">
        <f>VLOOKUP($J34,異動保険料_薬剤師!$A$8:$J$19,8)</f>
        <v>#VALUE!</v>
      </c>
      <c r="Y34" s="1" t="e">
        <f>VLOOKUP($J34,異動保険料_薬剤師!$A$8:$J$19,9)</f>
        <v>#VALUE!</v>
      </c>
      <c r="Z34" s="1" t="e">
        <f>VLOOKUP($J34,異動保険料_薬剤師!$A$8:$J$19,10)</f>
        <v>#VALUE!</v>
      </c>
      <c r="AA34" s="1" t="str">
        <f t="shared" si="6"/>
        <v/>
      </c>
      <c r="AB34" s="1" t="e">
        <f t="shared" si="7"/>
        <v>#VALUE!</v>
      </c>
      <c r="AC34" s="1" t="e">
        <f>VLOOKUP($P34,異動保険料_店舗!$A$23:$J$33,7)</f>
        <v>#VALUE!</v>
      </c>
      <c r="AD34" s="1" t="e">
        <f>VLOOKUP($P34,異動保険料_店舗!$A$23:$J$33,8)</f>
        <v>#VALUE!</v>
      </c>
      <c r="AE34" s="1" t="e">
        <f>VLOOKUP($P34,異動保険料_店舗!$A$23:$J$33,9)</f>
        <v>#VALUE!</v>
      </c>
      <c r="AF34" s="1" t="e">
        <f>IF($B34=異動保険料_薬剤師!$E$2,異動保険料_薬剤師!$H$4*-1,VLOOKUP($P34,異動保険料_薬剤師!$A$23:$J$34,10))</f>
        <v>#VALUE!</v>
      </c>
    </row>
    <row r="35" spans="1:32" ht="18" customHeight="1">
      <c r="A35" s="4" t="str">
        <f t="shared" si="8"/>
        <v/>
      </c>
      <c r="B35" s="11"/>
      <c r="C35" s="9"/>
      <c r="D35" s="9"/>
      <c r="E35" s="10"/>
      <c r="F35" s="9"/>
      <c r="G35" s="9"/>
      <c r="H35" s="22" t="str">
        <f ca="1">IF(B35&gt;DATE(異動保険料_店舗!$B$1+1,2,14),"",IF($B35="","",IF($K$1=2,0,OFFSET($N35,0,$J$1+6*$K$1))))</f>
        <v/>
      </c>
      <c r="I35" s="1" t="str">
        <f t="shared" si="1"/>
        <v/>
      </c>
      <c r="J35" s="1" t="e">
        <f t="shared" si="2"/>
        <v>#VALUE!</v>
      </c>
      <c r="K35" s="1" t="e">
        <f>VLOOKUP($J35,異動保険料_店舗!$A$8:$J$19,7)</f>
        <v>#VALUE!</v>
      </c>
      <c r="L35" s="1" t="e">
        <f>VLOOKUP($J35,異動保険料_店舗!$A$8:$J$19,8)</f>
        <v>#VALUE!</v>
      </c>
      <c r="M35" s="1" t="e">
        <f>VLOOKUP($J35,異動保険料_店舗!$A$8:$J$19,9)</f>
        <v>#VALUE!</v>
      </c>
      <c r="N35" s="1" t="e">
        <f>VLOOKUP($J35,異動保険料_店舗!$A$8:$J$19,10)</f>
        <v>#VALUE!</v>
      </c>
      <c r="O35" s="1" t="str">
        <f t="shared" si="0"/>
        <v/>
      </c>
      <c r="P35" s="1" t="e">
        <f t="shared" si="3"/>
        <v>#VALUE!</v>
      </c>
      <c r="Q35" s="1" t="e">
        <f>VLOOKUP($P35,異動保険料_店舗!$A$23:$J$33,7)</f>
        <v>#VALUE!</v>
      </c>
      <c r="R35" s="1" t="e">
        <f>VLOOKUP($P35,異動保険料_店舗!$A$23:$J$33,8)</f>
        <v>#VALUE!</v>
      </c>
      <c r="S35" s="1" t="e">
        <f>VLOOKUP($P35,異動保険料_店舗!$A$23:$J$33,9)</f>
        <v>#VALUE!</v>
      </c>
      <c r="T35" s="1" t="e">
        <f>IF($B35=異動保険料_店舗!$E$2,異動保険料_店舗!$H$4*-1,VLOOKUP($P35,異動保険料_店舗!$A$23:$J$34,10))</f>
        <v>#VALUE!</v>
      </c>
      <c r="U35" s="1" t="str">
        <f t="shared" si="4"/>
        <v/>
      </c>
      <c r="V35" s="1" t="e">
        <f t="shared" si="5"/>
        <v>#VALUE!</v>
      </c>
      <c r="W35" s="1" t="e">
        <f>VLOOKUP($J35,異動保険料_薬剤師!$A$8:$J$19,7)</f>
        <v>#VALUE!</v>
      </c>
      <c r="X35" s="1" t="e">
        <f>VLOOKUP($J35,異動保険料_薬剤師!$A$8:$J$19,8)</f>
        <v>#VALUE!</v>
      </c>
      <c r="Y35" s="1" t="e">
        <f>VLOOKUP($J35,異動保険料_薬剤師!$A$8:$J$19,9)</f>
        <v>#VALUE!</v>
      </c>
      <c r="Z35" s="1" t="e">
        <f>VLOOKUP($J35,異動保険料_薬剤師!$A$8:$J$19,10)</f>
        <v>#VALUE!</v>
      </c>
      <c r="AA35" s="1" t="str">
        <f t="shared" si="6"/>
        <v/>
      </c>
      <c r="AB35" s="1" t="e">
        <f t="shared" si="7"/>
        <v>#VALUE!</v>
      </c>
      <c r="AC35" s="1" t="e">
        <f>VLOOKUP($P35,異動保険料_店舗!$A$23:$J$33,7)</f>
        <v>#VALUE!</v>
      </c>
      <c r="AD35" s="1" t="e">
        <f>VLOOKUP($P35,異動保険料_店舗!$A$23:$J$33,8)</f>
        <v>#VALUE!</v>
      </c>
      <c r="AE35" s="1" t="e">
        <f>VLOOKUP($P35,異動保険料_店舗!$A$23:$J$33,9)</f>
        <v>#VALUE!</v>
      </c>
      <c r="AF35" s="1" t="e">
        <f>IF($B35=異動保険料_薬剤師!$E$2,異動保険料_薬剤師!$H$4*-1,VLOOKUP($P35,異動保険料_薬剤師!$A$23:$J$34,10))</f>
        <v>#VALUE!</v>
      </c>
    </row>
    <row r="36" spans="1:32" ht="18" customHeight="1">
      <c r="A36" s="4" t="str">
        <f t="shared" si="8"/>
        <v/>
      </c>
      <c r="B36" s="11"/>
      <c r="C36" s="9"/>
      <c r="D36" s="9"/>
      <c r="E36" s="10"/>
      <c r="F36" s="9"/>
      <c r="G36" s="9"/>
      <c r="H36" s="22" t="str">
        <f ca="1">IF(B36&gt;DATE(異動保険料_店舗!$B$1+1,2,14),"",IF($B36="","",IF($K$1=2,0,OFFSET($N36,0,$J$1+6*$K$1))))</f>
        <v/>
      </c>
      <c r="I36" s="1" t="str">
        <f t="shared" si="1"/>
        <v/>
      </c>
      <c r="J36" s="1" t="e">
        <f t="shared" si="2"/>
        <v>#VALUE!</v>
      </c>
      <c r="K36" s="1" t="e">
        <f>VLOOKUP($J36,異動保険料_店舗!$A$8:$J$19,7)</f>
        <v>#VALUE!</v>
      </c>
      <c r="L36" s="1" t="e">
        <f>VLOOKUP($J36,異動保険料_店舗!$A$8:$J$19,8)</f>
        <v>#VALUE!</v>
      </c>
      <c r="M36" s="1" t="e">
        <f>VLOOKUP($J36,異動保険料_店舗!$A$8:$J$19,9)</f>
        <v>#VALUE!</v>
      </c>
      <c r="N36" s="1" t="e">
        <f>VLOOKUP($J36,異動保険料_店舗!$A$8:$J$19,10)</f>
        <v>#VALUE!</v>
      </c>
      <c r="O36" s="1" t="str">
        <f t="shared" si="0"/>
        <v/>
      </c>
      <c r="P36" s="1" t="e">
        <f t="shared" si="3"/>
        <v>#VALUE!</v>
      </c>
      <c r="Q36" s="1" t="e">
        <f>VLOOKUP($P36,異動保険料_店舗!$A$23:$J$33,7)</f>
        <v>#VALUE!</v>
      </c>
      <c r="R36" s="1" t="e">
        <f>VLOOKUP($P36,異動保険料_店舗!$A$23:$J$33,8)</f>
        <v>#VALUE!</v>
      </c>
      <c r="S36" s="1" t="e">
        <f>VLOOKUP($P36,異動保険料_店舗!$A$23:$J$33,9)</f>
        <v>#VALUE!</v>
      </c>
      <c r="T36" s="1" t="e">
        <f>IF($B36=異動保険料_店舗!$E$2,異動保険料_店舗!$H$4*-1,VLOOKUP($P36,異動保険料_店舗!$A$23:$J$34,10))</f>
        <v>#VALUE!</v>
      </c>
      <c r="U36" s="1" t="str">
        <f t="shared" si="4"/>
        <v/>
      </c>
      <c r="V36" s="1" t="e">
        <f t="shared" si="5"/>
        <v>#VALUE!</v>
      </c>
      <c r="W36" s="1" t="e">
        <f>VLOOKUP($J36,異動保険料_薬剤師!$A$8:$J$19,7)</f>
        <v>#VALUE!</v>
      </c>
      <c r="X36" s="1" t="e">
        <f>VLOOKUP($J36,異動保険料_薬剤師!$A$8:$J$19,8)</f>
        <v>#VALUE!</v>
      </c>
      <c r="Y36" s="1" t="e">
        <f>VLOOKUP($J36,異動保険料_薬剤師!$A$8:$J$19,9)</f>
        <v>#VALUE!</v>
      </c>
      <c r="Z36" s="1" t="e">
        <f>VLOOKUP($J36,異動保険料_薬剤師!$A$8:$J$19,10)</f>
        <v>#VALUE!</v>
      </c>
      <c r="AA36" s="1" t="str">
        <f t="shared" si="6"/>
        <v/>
      </c>
      <c r="AB36" s="1" t="e">
        <f t="shared" si="7"/>
        <v>#VALUE!</v>
      </c>
      <c r="AC36" s="1" t="e">
        <f>VLOOKUP($P36,異動保険料_店舗!$A$23:$J$33,7)</f>
        <v>#VALUE!</v>
      </c>
      <c r="AD36" s="1" t="e">
        <f>VLOOKUP($P36,異動保険料_店舗!$A$23:$J$33,8)</f>
        <v>#VALUE!</v>
      </c>
      <c r="AE36" s="1" t="e">
        <f>VLOOKUP($P36,異動保険料_店舗!$A$23:$J$33,9)</f>
        <v>#VALUE!</v>
      </c>
      <c r="AF36" s="1" t="e">
        <f>IF($B36=異動保険料_薬剤師!$E$2,異動保険料_薬剤師!$H$4*-1,VLOOKUP($P36,異動保険料_薬剤師!$A$23:$J$34,10))</f>
        <v>#VALUE!</v>
      </c>
    </row>
    <row r="37" spans="1:32" ht="18" customHeight="1">
      <c r="A37" s="4" t="str">
        <f t="shared" si="8"/>
        <v/>
      </c>
      <c r="B37" s="11"/>
      <c r="C37" s="9"/>
      <c r="D37" s="9"/>
      <c r="E37" s="10"/>
      <c r="F37" s="9"/>
      <c r="G37" s="9"/>
      <c r="H37" s="22" t="str">
        <f ca="1">IF(B37&gt;DATE(異動保険料_店舗!$B$1+1,2,14),"",IF($B37="","",IF($K$1=2,0,OFFSET($N37,0,$J$1+6*$K$1))))</f>
        <v/>
      </c>
      <c r="I37" s="1" t="str">
        <f t="shared" si="1"/>
        <v/>
      </c>
      <c r="J37" s="1" t="e">
        <f t="shared" si="2"/>
        <v>#VALUE!</v>
      </c>
      <c r="K37" s="1" t="e">
        <f>VLOOKUP($J37,異動保険料_店舗!$A$8:$J$19,7)</f>
        <v>#VALUE!</v>
      </c>
      <c r="L37" s="1" t="e">
        <f>VLOOKUP($J37,異動保険料_店舗!$A$8:$J$19,8)</f>
        <v>#VALUE!</v>
      </c>
      <c r="M37" s="1" t="e">
        <f>VLOOKUP($J37,異動保険料_店舗!$A$8:$J$19,9)</f>
        <v>#VALUE!</v>
      </c>
      <c r="N37" s="1" t="e">
        <f>VLOOKUP($J37,異動保険料_店舗!$A$8:$J$19,10)</f>
        <v>#VALUE!</v>
      </c>
      <c r="O37" s="1" t="str">
        <f t="shared" si="0"/>
        <v/>
      </c>
      <c r="P37" s="1" t="e">
        <f t="shared" si="3"/>
        <v>#VALUE!</v>
      </c>
      <c r="Q37" s="1" t="e">
        <f>VLOOKUP($P37,異動保険料_店舗!$A$23:$J$33,7)</f>
        <v>#VALUE!</v>
      </c>
      <c r="R37" s="1" t="e">
        <f>VLOOKUP($P37,異動保険料_店舗!$A$23:$J$33,8)</f>
        <v>#VALUE!</v>
      </c>
      <c r="S37" s="1" t="e">
        <f>VLOOKUP($P37,異動保険料_店舗!$A$23:$J$33,9)</f>
        <v>#VALUE!</v>
      </c>
      <c r="T37" s="1" t="e">
        <f>IF($B37=異動保険料_店舗!$E$2,異動保険料_店舗!$H$4*-1,VLOOKUP($P37,異動保険料_店舗!$A$23:$J$34,10))</f>
        <v>#VALUE!</v>
      </c>
      <c r="U37" s="1" t="str">
        <f t="shared" si="4"/>
        <v/>
      </c>
      <c r="V37" s="1" t="e">
        <f t="shared" si="5"/>
        <v>#VALUE!</v>
      </c>
      <c r="W37" s="1" t="e">
        <f>VLOOKUP($J37,異動保険料_薬剤師!$A$8:$J$19,7)</f>
        <v>#VALUE!</v>
      </c>
      <c r="X37" s="1" t="e">
        <f>VLOOKUP($J37,異動保険料_薬剤師!$A$8:$J$19,8)</f>
        <v>#VALUE!</v>
      </c>
      <c r="Y37" s="1" t="e">
        <f>VLOOKUP($J37,異動保険料_薬剤師!$A$8:$J$19,9)</f>
        <v>#VALUE!</v>
      </c>
      <c r="Z37" s="1" t="e">
        <f>VLOOKUP($J37,異動保険料_薬剤師!$A$8:$J$19,10)</f>
        <v>#VALUE!</v>
      </c>
      <c r="AA37" s="1" t="str">
        <f t="shared" si="6"/>
        <v/>
      </c>
      <c r="AB37" s="1" t="e">
        <f t="shared" si="7"/>
        <v>#VALUE!</v>
      </c>
      <c r="AC37" s="1" t="e">
        <f>VLOOKUP($P37,異動保険料_店舗!$A$23:$J$33,7)</f>
        <v>#VALUE!</v>
      </c>
      <c r="AD37" s="1" t="e">
        <f>VLOOKUP($P37,異動保険料_店舗!$A$23:$J$33,8)</f>
        <v>#VALUE!</v>
      </c>
      <c r="AE37" s="1" t="e">
        <f>VLOOKUP($P37,異動保険料_店舗!$A$23:$J$33,9)</f>
        <v>#VALUE!</v>
      </c>
      <c r="AF37" s="1" t="e">
        <f>IF($B37=異動保険料_薬剤師!$E$2,異動保険料_薬剤師!$H$4*-1,VLOOKUP($P37,異動保険料_薬剤師!$A$23:$J$34,10))</f>
        <v>#VALUE!</v>
      </c>
    </row>
    <row r="38" spans="1:32" ht="18" customHeight="1">
      <c r="A38" s="4" t="str">
        <f t="shared" si="8"/>
        <v/>
      </c>
      <c r="B38" s="11"/>
      <c r="C38" s="9"/>
      <c r="D38" s="9"/>
      <c r="E38" s="10"/>
      <c r="F38" s="9"/>
      <c r="G38" s="9"/>
      <c r="H38" s="22" t="str">
        <f ca="1">IF(B38&gt;DATE(異動保険料_店舗!$B$1+1,2,14),"",IF($B38="","",IF($K$1=2,0,OFFSET($N38,0,$J$1+6*$K$1))))</f>
        <v/>
      </c>
      <c r="I38" s="1" t="str">
        <f t="shared" si="1"/>
        <v/>
      </c>
      <c r="J38" s="1" t="e">
        <f t="shared" si="2"/>
        <v>#VALUE!</v>
      </c>
      <c r="K38" s="1" t="e">
        <f>VLOOKUP($J38,異動保険料_店舗!$A$8:$J$19,7)</f>
        <v>#VALUE!</v>
      </c>
      <c r="L38" s="1" t="e">
        <f>VLOOKUP($J38,異動保険料_店舗!$A$8:$J$19,8)</f>
        <v>#VALUE!</v>
      </c>
      <c r="M38" s="1" t="e">
        <f>VLOOKUP($J38,異動保険料_店舗!$A$8:$J$19,9)</f>
        <v>#VALUE!</v>
      </c>
      <c r="N38" s="1" t="e">
        <f>VLOOKUP($J38,異動保険料_店舗!$A$8:$J$19,10)</f>
        <v>#VALUE!</v>
      </c>
      <c r="O38" s="1" t="str">
        <f t="shared" si="0"/>
        <v/>
      </c>
      <c r="P38" s="1" t="e">
        <f t="shared" si="3"/>
        <v>#VALUE!</v>
      </c>
      <c r="Q38" s="1" t="e">
        <f>VLOOKUP($P38,異動保険料_店舗!$A$23:$J$33,7)</f>
        <v>#VALUE!</v>
      </c>
      <c r="R38" s="1" t="e">
        <f>VLOOKUP($P38,異動保険料_店舗!$A$23:$J$33,8)</f>
        <v>#VALUE!</v>
      </c>
      <c r="S38" s="1" t="e">
        <f>VLOOKUP($P38,異動保険料_店舗!$A$23:$J$33,9)</f>
        <v>#VALUE!</v>
      </c>
      <c r="T38" s="1" t="e">
        <f>IF($B38=異動保険料_店舗!$E$2,異動保険料_店舗!$H$4*-1,VLOOKUP($P38,異動保険料_店舗!$A$23:$J$34,10))</f>
        <v>#VALUE!</v>
      </c>
      <c r="U38" s="1" t="str">
        <f t="shared" si="4"/>
        <v/>
      </c>
      <c r="V38" s="1" t="e">
        <f t="shared" si="5"/>
        <v>#VALUE!</v>
      </c>
      <c r="W38" s="1" t="e">
        <f>VLOOKUP($J38,異動保険料_薬剤師!$A$8:$J$19,7)</f>
        <v>#VALUE!</v>
      </c>
      <c r="X38" s="1" t="e">
        <f>VLOOKUP($J38,異動保険料_薬剤師!$A$8:$J$19,8)</f>
        <v>#VALUE!</v>
      </c>
      <c r="Y38" s="1" t="e">
        <f>VLOOKUP($J38,異動保険料_薬剤師!$A$8:$J$19,9)</f>
        <v>#VALUE!</v>
      </c>
      <c r="Z38" s="1" t="e">
        <f>VLOOKUP($J38,異動保険料_薬剤師!$A$8:$J$19,10)</f>
        <v>#VALUE!</v>
      </c>
      <c r="AA38" s="1" t="str">
        <f t="shared" si="6"/>
        <v/>
      </c>
      <c r="AB38" s="1" t="e">
        <f t="shared" si="7"/>
        <v>#VALUE!</v>
      </c>
      <c r="AC38" s="1" t="e">
        <f>VLOOKUP($P38,異動保険料_店舗!$A$23:$J$33,7)</f>
        <v>#VALUE!</v>
      </c>
      <c r="AD38" s="1" t="e">
        <f>VLOOKUP($P38,異動保険料_店舗!$A$23:$J$33,8)</f>
        <v>#VALUE!</v>
      </c>
      <c r="AE38" s="1" t="e">
        <f>VLOOKUP($P38,異動保険料_店舗!$A$23:$J$33,9)</f>
        <v>#VALUE!</v>
      </c>
      <c r="AF38" s="1" t="e">
        <f>IF($B38=異動保険料_薬剤師!$E$2,異動保険料_薬剤師!$H$4*-1,VLOOKUP($P38,異動保険料_薬剤師!$A$23:$J$34,10))</f>
        <v>#VALUE!</v>
      </c>
    </row>
    <row r="39" spans="1:32" ht="18" customHeight="1">
      <c r="A39" s="4" t="str">
        <f t="shared" si="8"/>
        <v/>
      </c>
      <c r="B39" s="11"/>
      <c r="C39" s="9"/>
      <c r="D39" s="9"/>
      <c r="E39" s="10"/>
      <c r="F39" s="9"/>
      <c r="G39" s="9"/>
      <c r="H39" s="22" t="str">
        <f ca="1">IF(B39&gt;DATE(異動保険料_店舗!$B$1+1,2,14),"",IF($B39="","",IF($K$1=2,0,OFFSET($N39,0,$J$1+6*$K$1))))</f>
        <v/>
      </c>
      <c r="I39" s="1" t="str">
        <f t="shared" si="1"/>
        <v/>
      </c>
      <c r="J39" s="1" t="e">
        <f t="shared" si="2"/>
        <v>#VALUE!</v>
      </c>
      <c r="K39" s="1" t="e">
        <f>VLOOKUP($J39,異動保険料_店舗!$A$8:$J$19,7)</f>
        <v>#VALUE!</v>
      </c>
      <c r="L39" s="1" t="e">
        <f>VLOOKUP($J39,異動保険料_店舗!$A$8:$J$19,8)</f>
        <v>#VALUE!</v>
      </c>
      <c r="M39" s="1" t="e">
        <f>VLOOKUP($J39,異動保険料_店舗!$A$8:$J$19,9)</f>
        <v>#VALUE!</v>
      </c>
      <c r="N39" s="1" t="e">
        <f>VLOOKUP($J39,異動保険料_店舗!$A$8:$J$19,10)</f>
        <v>#VALUE!</v>
      </c>
      <c r="O39" s="1" t="str">
        <f t="shared" si="0"/>
        <v/>
      </c>
      <c r="P39" s="1" t="e">
        <f t="shared" si="3"/>
        <v>#VALUE!</v>
      </c>
      <c r="Q39" s="1" t="e">
        <f>VLOOKUP($P39,異動保険料_店舗!$A$23:$J$33,7)</f>
        <v>#VALUE!</v>
      </c>
      <c r="R39" s="1" t="e">
        <f>VLOOKUP($P39,異動保険料_店舗!$A$23:$J$33,8)</f>
        <v>#VALUE!</v>
      </c>
      <c r="S39" s="1" t="e">
        <f>VLOOKUP($P39,異動保険料_店舗!$A$23:$J$33,9)</f>
        <v>#VALUE!</v>
      </c>
      <c r="T39" s="1" t="e">
        <f>IF($B39=異動保険料_店舗!$E$2,異動保険料_店舗!$H$4*-1,VLOOKUP($P39,異動保険料_店舗!$A$23:$J$34,10))</f>
        <v>#VALUE!</v>
      </c>
      <c r="U39" s="1" t="str">
        <f t="shared" si="4"/>
        <v/>
      </c>
      <c r="V39" s="1" t="e">
        <f t="shared" si="5"/>
        <v>#VALUE!</v>
      </c>
      <c r="W39" s="1" t="e">
        <f>VLOOKUP($J39,異動保険料_薬剤師!$A$8:$J$19,7)</f>
        <v>#VALUE!</v>
      </c>
      <c r="X39" s="1" t="e">
        <f>VLOOKUP($J39,異動保険料_薬剤師!$A$8:$J$19,8)</f>
        <v>#VALUE!</v>
      </c>
      <c r="Y39" s="1" t="e">
        <f>VLOOKUP($J39,異動保険料_薬剤師!$A$8:$J$19,9)</f>
        <v>#VALUE!</v>
      </c>
      <c r="Z39" s="1" t="e">
        <f>VLOOKUP($J39,異動保険料_薬剤師!$A$8:$J$19,10)</f>
        <v>#VALUE!</v>
      </c>
      <c r="AA39" s="1" t="str">
        <f t="shared" si="6"/>
        <v/>
      </c>
      <c r="AB39" s="1" t="e">
        <f t="shared" si="7"/>
        <v>#VALUE!</v>
      </c>
      <c r="AC39" s="1" t="e">
        <f>VLOOKUP($P39,異動保険料_店舗!$A$23:$J$33,7)</f>
        <v>#VALUE!</v>
      </c>
      <c r="AD39" s="1" t="e">
        <f>VLOOKUP($P39,異動保険料_店舗!$A$23:$J$33,8)</f>
        <v>#VALUE!</v>
      </c>
      <c r="AE39" s="1" t="e">
        <f>VLOOKUP($P39,異動保険料_店舗!$A$23:$J$33,9)</f>
        <v>#VALUE!</v>
      </c>
      <c r="AF39" s="1" t="e">
        <f>IF($B39=異動保険料_薬剤師!$E$2,異動保険料_薬剤師!$H$4*-1,VLOOKUP($P39,異動保険料_薬剤師!$A$23:$J$34,10))</f>
        <v>#VALUE!</v>
      </c>
    </row>
    <row r="40" spans="1:32" ht="18" customHeight="1">
      <c r="A40" s="4" t="str">
        <f t="shared" si="8"/>
        <v/>
      </c>
      <c r="B40" s="11"/>
      <c r="C40" s="9"/>
      <c r="D40" s="9"/>
      <c r="E40" s="10"/>
      <c r="F40" s="9"/>
      <c r="G40" s="9"/>
      <c r="H40" s="22" t="str">
        <f ca="1">IF(B40&gt;DATE(異動保険料_店舗!$B$1+1,2,14),"",IF($B40="","",IF($K$1=2,0,OFFSET($N40,0,$J$1+6*$K$1))))</f>
        <v/>
      </c>
      <c r="I40" s="1" t="str">
        <f t="shared" si="1"/>
        <v/>
      </c>
      <c r="J40" s="1" t="e">
        <f t="shared" si="2"/>
        <v>#VALUE!</v>
      </c>
      <c r="K40" s="1" t="e">
        <f>VLOOKUP($J40,異動保険料_店舗!$A$8:$J$19,7)</f>
        <v>#VALUE!</v>
      </c>
      <c r="L40" s="1" t="e">
        <f>VLOOKUP($J40,異動保険料_店舗!$A$8:$J$19,8)</f>
        <v>#VALUE!</v>
      </c>
      <c r="M40" s="1" t="e">
        <f>VLOOKUP($J40,異動保険料_店舗!$A$8:$J$19,9)</f>
        <v>#VALUE!</v>
      </c>
      <c r="N40" s="1" t="e">
        <f>VLOOKUP($J40,異動保険料_店舗!$A$8:$J$19,10)</f>
        <v>#VALUE!</v>
      </c>
      <c r="O40" s="1" t="str">
        <f t="shared" si="0"/>
        <v/>
      </c>
      <c r="P40" s="1" t="e">
        <f t="shared" si="3"/>
        <v>#VALUE!</v>
      </c>
      <c r="Q40" s="1" t="e">
        <f>VLOOKUP($P40,異動保険料_店舗!$A$23:$J$33,7)</f>
        <v>#VALUE!</v>
      </c>
      <c r="R40" s="1" t="e">
        <f>VLOOKUP($P40,異動保険料_店舗!$A$23:$J$33,8)</f>
        <v>#VALUE!</v>
      </c>
      <c r="S40" s="1" t="e">
        <f>VLOOKUP($P40,異動保険料_店舗!$A$23:$J$33,9)</f>
        <v>#VALUE!</v>
      </c>
      <c r="T40" s="1" t="e">
        <f>IF($B40=異動保険料_店舗!$E$2,異動保険料_店舗!$H$4*-1,VLOOKUP($P40,異動保険料_店舗!$A$23:$J$34,10))</f>
        <v>#VALUE!</v>
      </c>
      <c r="U40" s="1" t="str">
        <f t="shared" si="4"/>
        <v/>
      </c>
      <c r="V40" s="1" t="e">
        <f t="shared" si="5"/>
        <v>#VALUE!</v>
      </c>
      <c r="W40" s="1" t="e">
        <f>VLOOKUP($J40,異動保険料_薬剤師!$A$8:$J$19,7)</f>
        <v>#VALUE!</v>
      </c>
      <c r="X40" s="1" t="e">
        <f>VLOOKUP($J40,異動保険料_薬剤師!$A$8:$J$19,8)</f>
        <v>#VALUE!</v>
      </c>
      <c r="Y40" s="1" t="e">
        <f>VLOOKUP($J40,異動保険料_薬剤師!$A$8:$J$19,9)</f>
        <v>#VALUE!</v>
      </c>
      <c r="Z40" s="1" t="e">
        <f>VLOOKUP($J40,異動保険料_薬剤師!$A$8:$J$19,10)</f>
        <v>#VALUE!</v>
      </c>
      <c r="AA40" s="1" t="str">
        <f t="shared" si="6"/>
        <v/>
      </c>
      <c r="AB40" s="1" t="e">
        <f t="shared" si="7"/>
        <v>#VALUE!</v>
      </c>
      <c r="AC40" s="1" t="e">
        <f>VLOOKUP($P40,異動保険料_店舗!$A$23:$J$33,7)</f>
        <v>#VALUE!</v>
      </c>
      <c r="AD40" s="1" t="e">
        <f>VLOOKUP($P40,異動保険料_店舗!$A$23:$J$33,8)</f>
        <v>#VALUE!</v>
      </c>
      <c r="AE40" s="1" t="e">
        <f>VLOOKUP($P40,異動保険料_店舗!$A$23:$J$33,9)</f>
        <v>#VALUE!</v>
      </c>
      <c r="AF40" s="1" t="e">
        <f>IF($B40=異動保険料_薬剤師!$E$2,異動保険料_薬剤師!$H$4*-1,VLOOKUP($P40,異動保険料_薬剤師!$A$23:$J$34,10))</f>
        <v>#VALUE!</v>
      </c>
    </row>
    <row r="41" spans="1:32" ht="18" customHeight="1">
      <c r="A41" s="4" t="str">
        <f t="shared" si="8"/>
        <v/>
      </c>
      <c r="B41" s="11"/>
      <c r="C41" s="9"/>
      <c r="D41" s="9"/>
      <c r="E41" s="10"/>
      <c r="F41" s="9"/>
      <c r="G41" s="9"/>
      <c r="H41" s="22" t="str">
        <f ca="1">IF(B41&gt;DATE(異動保険料_店舗!$B$1+1,2,14),"",IF($B41="","",IF($K$1=2,0,OFFSET($N41,0,$J$1+6*$K$1))))</f>
        <v/>
      </c>
      <c r="I41" s="1" t="str">
        <f t="shared" si="1"/>
        <v/>
      </c>
      <c r="J41" s="1" t="e">
        <f t="shared" si="2"/>
        <v>#VALUE!</v>
      </c>
      <c r="K41" s="1" t="e">
        <f>VLOOKUP($J41,異動保険料_店舗!$A$8:$J$19,7)</f>
        <v>#VALUE!</v>
      </c>
      <c r="L41" s="1" t="e">
        <f>VLOOKUP($J41,異動保険料_店舗!$A$8:$J$19,8)</f>
        <v>#VALUE!</v>
      </c>
      <c r="M41" s="1" t="e">
        <f>VLOOKUP($J41,異動保険料_店舗!$A$8:$J$19,9)</f>
        <v>#VALUE!</v>
      </c>
      <c r="N41" s="1" t="e">
        <f>VLOOKUP($J41,異動保険料_店舗!$A$8:$J$19,10)</f>
        <v>#VALUE!</v>
      </c>
      <c r="O41" s="1" t="str">
        <f t="shared" si="0"/>
        <v/>
      </c>
      <c r="P41" s="1" t="e">
        <f t="shared" si="3"/>
        <v>#VALUE!</v>
      </c>
      <c r="Q41" s="1" t="e">
        <f>VLOOKUP($P41,異動保険料_店舗!$A$23:$J$33,7)</f>
        <v>#VALUE!</v>
      </c>
      <c r="R41" s="1" t="e">
        <f>VLOOKUP($P41,異動保険料_店舗!$A$23:$J$33,8)</f>
        <v>#VALUE!</v>
      </c>
      <c r="S41" s="1" t="e">
        <f>VLOOKUP($P41,異動保険料_店舗!$A$23:$J$33,9)</f>
        <v>#VALUE!</v>
      </c>
      <c r="T41" s="1" t="e">
        <f>IF($B41=異動保険料_店舗!$E$2,異動保険料_店舗!$H$4*-1,VLOOKUP($P41,異動保険料_店舗!$A$23:$J$34,10))</f>
        <v>#VALUE!</v>
      </c>
      <c r="U41" s="1" t="str">
        <f t="shared" si="4"/>
        <v/>
      </c>
      <c r="V41" s="1" t="e">
        <f t="shared" si="5"/>
        <v>#VALUE!</v>
      </c>
      <c r="W41" s="1" t="e">
        <f>VLOOKUP($J41,異動保険料_薬剤師!$A$8:$J$19,7)</f>
        <v>#VALUE!</v>
      </c>
      <c r="X41" s="1" t="e">
        <f>VLOOKUP($J41,異動保険料_薬剤師!$A$8:$J$19,8)</f>
        <v>#VALUE!</v>
      </c>
      <c r="Y41" s="1" t="e">
        <f>VLOOKUP($J41,異動保険料_薬剤師!$A$8:$J$19,9)</f>
        <v>#VALUE!</v>
      </c>
      <c r="Z41" s="1" t="e">
        <f>VLOOKUP($J41,異動保険料_薬剤師!$A$8:$J$19,10)</f>
        <v>#VALUE!</v>
      </c>
      <c r="AA41" s="1" t="str">
        <f t="shared" si="6"/>
        <v/>
      </c>
      <c r="AB41" s="1" t="e">
        <f t="shared" si="7"/>
        <v>#VALUE!</v>
      </c>
      <c r="AC41" s="1" t="e">
        <f>VLOOKUP($P41,異動保険料_店舗!$A$23:$J$33,7)</f>
        <v>#VALUE!</v>
      </c>
      <c r="AD41" s="1" t="e">
        <f>VLOOKUP($P41,異動保険料_店舗!$A$23:$J$33,8)</f>
        <v>#VALUE!</v>
      </c>
      <c r="AE41" s="1" t="e">
        <f>VLOOKUP($P41,異動保険料_店舗!$A$23:$J$33,9)</f>
        <v>#VALUE!</v>
      </c>
      <c r="AF41" s="1" t="e">
        <f>IF($B41=異動保険料_薬剤師!$E$2,異動保険料_薬剤師!$H$4*-1,VLOOKUP($P41,異動保険料_薬剤師!$A$23:$J$34,10))</f>
        <v>#VALUE!</v>
      </c>
    </row>
    <row r="42" spans="1:32" ht="18" customHeight="1">
      <c r="A42" s="4" t="str">
        <f t="shared" si="8"/>
        <v/>
      </c>
      <c r="B42" s="11"/>
      <c r="C42" s="9"/>
      <c r="D42" s="9"/>
      <c r="E42" s="10"/>
      <c r="F42" s="9"/>
      <c r="G42" s="9"/>
      <c r="H42" s="22" t="str">
        <f ca="1">IF(B42&gt;DATE(異動保険料_店舗!$B$1+1,2,14),"",IF($B42="","",IF($K$1=2,0,OFFSET($N42,0,$J$1+6*$K$1))))</f>
        <v/>
      </c>
      <c r="I42" s="1" t="str">
        <f t="shared" si="1"/>
        <v/>
      </c>
      <c r="J42" s="1" t="e">
        <f t="shared" si="2"/>
        <v>#VALUE!</v>
      </c>
      <c r="K42" s="1" t="e">
        <f>VLOOKUP($J42,異動保険料_店舗!$A$8:$J$19,7)</f>
        <v>#VALUE!</v>
      </c>
      <c r="L42" s="1" t="e">
        <f>VLOOKUP($J42,異動保険料_店舗!$A$8:$J$19,8)</f>
        <v>#VALUE!</v>
      </c>
      <c r="M42" s="1" t="e">
        <f>VLOOKUP($J42,異動保険料_店舗!$A$8:$J$19,9)</f>
        <v>#VALUE!</v>
      </c>
      <c r="N42" s="1" t="e">
        <f>VLOOKUP($J42,異動保険料_店舗!$A$8:$J$19,10)</f>
        <v>#VALUE!</v>
      </c>
      <c r="O42" s="1" t="str">
        <f t="shared" si="0"/>
        <v/>
      </c>
      <c r="P42" s="1" t="e">
        <f t="shared" si="3"/>
        <v>#VALUE!</v>
      </c>
      <c r="Q42" s="1" t="e">
        <f>VLOOKUP($P42,異動保険料_店舗!$A$23:$J$33,7)</f>
        <v>#VALUE!</v>
      </c>
      <c r="R42" s="1" t="e">
        <f>VLOOKUP($P42,異動保険料_店舗!$A$23:$J$33,8)</f>
        <v>#VALUE!</v>
      </c>
      <c r="S42" s="1" t="e">
        <f>VLOOKUP($P42,異動保険料_店舗!$A$23:$J$33,9)</f>
        <v>#VALUE!</v>
      </c>
      <c r="T42" s="1" t="e">
        <f>IF($B42=異動保険料_店舗!$E$2,異動保険料_店舗!$H$4*-1,VLOOKUP($P42,異動保険料_店舗!$A$23:$J$34,10))</f>
        <v>#VALUE!</v>
      </c>
      <c r="U42" s="1" t="str">
        <f t="shared" si="4"/>
        <v/>
      </c>
      <c r="V42" s="1" t="e">
        <f t="shared" si="5"/>
        <v>#VALUE!</v>
      </c>
      <c r="W42" s="1" t="e">
        <f>VLOOKUP($J42,異動保険料_薬剤師!$A$8:$J$19,7)</f>
        <v>#VALUE!</v>
      </c>
      <c r="X42" s="1" t="e">
        <f>VLOOKUP($J42,異動保険料_薬剤師!$A$8:$J$19,8)</f>
        <v>#VALUE!</v>
      </c>
      <c r="Y42" s="1" t="e">
        <f>VLOOKUP($J42,異動保険料_薬剤師!$A$8:$J$19,9)</f>
        <v>#VALUE!</v>
      </c>
      <c r="Z42" s="1" t="e">
        <f>VLOOKUP($J42,異動保険料_薬剤師!$A$8:$J$19,10)</f>
        <v>#VALUE!</v>
      </c>
      <c r="AA42" s="1" t="str">
        <f t="shared" si="6"/>
        <v/>
      </c>
      <c r="AB42" s="1" t="e">
        <f t="shared" si="7"/>
        <v>#VALUE!</v>
      </c>
      <c r="AC42" s="1" t="e">
        <f>VLOOKUP($P42,異動保険料_店舗!$A$23:$J$33,7)</f>
        <v>#VALUE!</v>
      </c>
      <c r="AD42" s="1" t="e">
        <f>VLOOKUP($P42,異動保険料_店舗!$A$23:$J$33,8)</f>
        <v>#VALUE!</v>
      </c>
      <c r="AE42" s="1" t="e">
        <f>VLOOKUP($P42,異動保険料_店舗!$A$23:$J$33,9)</f>
        <v>#VALUE!</v>
      </c>
      <c r="AF42" s="1" t="e">
        <f>IF($B42=異動保険料_薬剤師!$E$2,異動保険料_薬剤師!$H$4*-1,VLOOKUP($P42,異動保険料_薬剤師!$A$23:$J$34,10))</f>
        <v>#VALUE!</v>
      </c>
    </row>
    <row r="43" spans="1:32" ht="18" customHeight="1">
      <c r="A43" s="4" t="str">
        <f t="shared" si="8"/>
        <v/>
      </c>
      <c r="B43" s="11"/>
      <c r="C43" s="9"/>
      <c r="D43" s="9"/>
      <c r="E43" s="10"/>
      <c r="F43" s="9"/>
      <c r="G43" s="9"/>
      <c r="H43" s="22" t="str">
        <f ca="1">IF(B43&gt;DATE(異動保険料_店舗!$B$1+1,2,14),"",IF($B43="","",IF($K$1=2,0,OFFSET($N43,0,$J$1+6*$K$1))))</f>
        <v/>
      </c>
      <c r="I43" s="1" t="str">
        <f t="shared" si="1"/>
        <v/>
      </c>
      <c r="J43" s="1" t="e">
        <f t="shared" si="2"/>
        <v>#VALUE!</v>
      </c>
      <c r="K43" s="1" t="e">
        <f>VLOOKUP($J43,異動保険料_店舗!$A$8:$J$19,7)</f>
        <v>#VALUE!</v>
      </c>
      <c r="L43" s="1" t="e">
        <f>VLOOKUP($J43,異動保険料_店舗!$A$8:$J$19,8)</f>
        <v>#VALUE!</v>
      </c>
      <c r="M43" s="1" t="e">
        <f>VLOOKUP($J43,異動保険料_店舗!$A$8:$J$19,9)</f>
        <v>#VALUE!</v>
      </c>
      <c r="N43" s="1" t="e">
        <f>VLOOKUP($J43,異動保険料_店舗!$A$8:$J$19,10)</f>
        <v>#VALUE!</v>
      </c>
      <c r="O43" s="1" t="str">
        <f t="shared" si="0"/>
        <v/>
      </c>
      <c r="P43" s="1" t="e">
        <f t="shared" si="3"/>
        <v>#VALUE!</v>
      </c>
      <c r="Q43" s="1" t="e">
        <f>VLOOKUP($P43,異動保険料_店舗!$A$23:$J$33,7)</f>
        <v>#VALUE!</v>
      </c>
      <c r="R43" s="1" t="e">
        <f>VLOOKUP($P43,異動保険料_店舗!$A$23:$J$33,8)</f>
        <v>#VALUE!</v>
      </c>
      <c r="S43" s="1" t="e">
        <f>VLOOKUP($P43,異動保険料_店舗!$A$23:$J$33,9)</f>
        <v>#VALUE!</v>
      </c>
      <c r="T43" s="1" t="e">
        <f>IF($B43=異動保険料_店舗!$E$2,異動保険料_店舗!$H$4*-1,VLOOKUP($P43,異動保険料_店舗!$A$23:$J$34,10))</f>
        <v>#VALUE!</v>
      </c>
      <c r="U43" s="1" t="str">
        <f t="shared" si="4"/>
        <v/>
      </c>
      <c r="V43" s="1" t="e">
        <f t="shared" si="5"/>
        <v>#VALUE!</v>
      </c>
      <c r="W43" s="1" t="e">
        <f>VLOOKUP($J43,異動保険料_薬剤師!$A$8:$J$19,7)</f>
        <v>#VALUE!</v>
      </c>
      <c r="X43" s="1" t="e">
        <f>VLOOKUP($J43,異動保険料_薬剤師!$A$8:$J$19,8)</f>
        <v>#VALUE!</v>
      </c>
      <c r="Y43" s="1" t="e">
        <f>VLOOKUP($J43,異動保険料_薬剤師!$A$8:$J$19,9)</f>
        <v>#VALUE!</v>
      </c>
      <c r="Z43" s="1" t="e">
        <f>VLOOKUP($J43,異動保険料_薬剤師!$A$8:$J$19,10)</f>
        <v>#VALUE!</v>
      </c>
      <c r="AA43" s="1" t="str">
        <f t="shared" si="6"/>
        <v/>
      </c>
      <c r="AB43" s="1" t="e">
        <f t="shared" si="7"/>
        <v>#VALUE!</v>
      </c>
      <c r="AC43" s="1" t="e">
        <f>VLOOKUP($P43,異動保険料_店舗!$A$23:$J$33,7)</f>
        <v>#VALUE!</v>
      </c>
      <c r="AD43" s="1" t="e">
        <f>VLOOKUP($P43,異動保険料_店舗!$A$23:$J$33,8)</f>
        <v>#VALUE!</v>
      </c>
      <c r="AE43" s="1" t="e">
        <f>VLOOKUP($P43,異動保険料_店舗!$A$23:$J$33,9)</f>
        <v>#VALUE!</v>
      </c>
      <c r="AF43" s="1" t="e">
        <f>IF($B43=異動保険料_薬剤師!$E$2,異動保険料_薬剤師!$H$4*-1,VLOOKUP($P43,異動保険料_薬剤師!$A$23:$J$34,10))</f>
        <v>#VALUE!</v>
      </c>
    </row>
    <row r="44" spans="1:32" ht="18" customHeight="1">
      <c r="A44" s="4" t="str">
        <f t="shared" si="8"/>
        <v/>
      </c>
      <c r="B44" s="11"/>
      <c r="C44" s="9"/>
      <c r="D44" s="9"/>
      <c r="E44" s="10"/>
      <c r="F44" s="9"/>
      <c r="G44" s="9"/>
      <c r="H44" s="22" t="str">
        <f ca="1">IF(B44&gt;DATE(異動保険料_店舗!$B$1+1,2,14),"",IF($B44="","",IF($K$1=2,0,OFFSET($N44,0,$J$1+6*$K$1))))</f>
        <v/>
      </c>
      <c r="I44" s="1" t="str">
        <f t="shared" si="1"/>
        <v/>
      </c>
      <c r="J44" s="1" t="e">
        <f t="shared" si="2"/>
        <v>#VALUE!</v>
      </c>
      <c r="K44" s="1" t="e">
        <f>VLOOKUP($J44,異動保険料_店舗!$A$8:$J$19,7)</f>
        <v>#VALUE!</v>
      </c>
      <c r="L44" s="1" t="e">
        <f>VLOOKUP($J44,異動保険料_店舗!$A$8:$J$19,8)</f>
        <v>#VALUE!</v>
      </c>
      <c r="M44" s="1" t="e">
        <f>VLOOKUP($J44,異動保険料_店舗!$A$8:$J$19,9)</f>
        <v>#VALUE!</v>
      </c>
      <c r="N44" s="1" t="e">
        <f>VLOOKUP($J44,異動保険料_店舗!$A$8:$J$19,10)</f>
        <v>#VALUE!</v>
      </c>
      <c r="O44" s="1" t="str">
        <f t="shared" si="0"/>
        <v/>
      </c>
      <c r="P44" s="1" t="e">
        <f t="shared" si="3"/>
        <v>#VALUE!</v>
      </c>
      <c r="Q44" s="1" t="e">
        <f>VLOOKUP($P44,異動保険料_店舗!$A$23:$J$33,7)</f>
        <v>#VALUE!</v>
      </c>
      <c r="R44" s="1" t="e">
        <f>VLOOKUP($P44,異動保険料_店舗!$A$23:$J$33,8)</f>
        <v>#VALUE!</v>
      </c>
      <c r="S44" s="1" t="e">
        <f>VLOOKUP($P44,異動保険料_店舗!$A$23:$J$33,9)</f>
        <v>#VALUE!</v>
      </c>
      <c r="T44" s="1" t="e">
        <f>IF($B44=異動保険料_店舗!$E$2,異動保険料_店舗!$H$4*-1,VLOOKUP($P44,異動保険料_店舗!$A$23:$J$34,10))</f>
        <v>#VALUE!</v>
      </c>
      <c r="U44" s="1" t="str">
        <f t="shared" si="4"/>
        <v/>
      </c>
      <c r="V44" s="1" t="e">
        <f t="shared" si="5"/>
        <v>#VALUE!</v>
      </c>
      <c r="W44" s="1" t="e">
        <f>VLOOKUP($J44,異動保険料_薬剤師!$A$8:$J$19,7)</f>
        <v>#VALUE!</v>
      </c>
      <c r="X44" s="1" t="e">
        <f>VLOOKUP($J44,異動保険料_薬剤師!$A$8:$J$19,8)</f>
        <v>#VALUE!</v>
      </c>
      <c r="Y44" s="1" t="e">
        <f>VLOOKUP($J44,異動保険料_薬剤師!$A$8:$J$19,9)</f>
        <v>#VALUE!</v>
      </c>
      <c r="Z44" s="1" t="e">
        <f>VLOOKUP($J44,異動保険料_薬剤師!$A$8:$J$19,10)</f>
        <v>#VALUE!</v>
      </c>
      <c r="AA44" s="1" t="str">
        <f t="shared" si="6"/>
        <v/>
      </c>
      <c r="AB44" s="1" t="e">
        <f t="shared" si="7"/>
        <v>#VALUE!</v>
      </c>
      <c r="AC44" s="1" t="e">
        <f>VLOOKUP($P44,異動保険料_店舗!$A$23:$J$33,7)</f>
        <v>#VALUE!</v>
      </c>
      <c r="AD44" s="1" t="e">
        <f>VLOOKUP($P44,異動保険料_店舗!$A$23:$J$33,8)</f>
        <v>#VALUE!</v>
      </c>
      <c r="AE44" s="1" t="e">
        <f>VLOOKUP($P44,異動保険料_店舗!$A$23:$J$33,9)</f>
        <v>#VALUE!</v>
      </c>
      <c r="AF44" s="1" t="e">
        <f>IF($B44=異動保険料_薬剤師!$E$2,異動保険料_薬剤師!$H$4*-1,VLOOKUP($P44,異動保険料_薬剤師!$A$23:$J$34,10))</f>
        <v>#VALUE!</v>
      </c>
    </row>
    <row r="45" spans="1:32" ht="18" customHeight="1">
      <c r="A45" s="4" t="str">
        <f t="shared" si="8"/>
        <v/>
      </c>
      <c r="B45" s="11"/>
      <c r="C45" s="9"/>
      <c r="D45" s="9"/>
      <c r="E45" s="10"/>
      <c r="F45" s="9"/>
      <c r="G45" s="9"/>
      <c r="H45" s="22" t="str">
        <f ca="1">IF(B45&gt;DATE(異動保険料_店舗!$B$1+1,2,14),"",IF($B45="","",IF($K$1=2,0,OFFSET($N45,0,$J$1+6*$K$1))))</f>
        <v/>
      </c>
      <c r="I45" s="1" t="str">
        <f t="shared" si="1"/>
        <v/>
      </c>
      <c r="J45" s="1" t="e">
        <f t="shared" si="2"/>
        <v>#VALUE!</v>
      </c>
      <c r="K45" s="1" t="e">
        <f>VLOOKUP($J45,異動保険料_店舗!$A$8:$J$19,7)</f>
        <v>#VALUE!</v>
      </c>
      <c r="L45" s="1" t="e">
        <f>VLOOKUP($J45,異動保険料_店舗!$A$8:$J$19,8)</f>
        <v>#VALUE!</v>
      </c>
      <c r="M45" s="1" t="e">
        <f>VLOOKUP($J45,異動保険料_店舗!$A$8:$J$19,9)</f>
        <v>#VALUE!</v>
      </c>
      <c r="N45" s="1" t="e">
        <f>VLOOKUP($J45,異動保険料_店舗!$A$8:$J$19,10)</f>
        <v>#VALUE!</v>
      </c>
      <c r="O45" s="1" t="str">
        <f t="shared" si="0"/>
        <v/>
      </c>
      <c r="P45" s="1" t="e">
        <f t="shared" si="3"/>
        <v>#VALUE!</v>
      </c>
      <c r="Q45" s="1" t="e">
        <f>VLOOKUP($P45,異動保険料_店舗!$A$23:$J$33,7)</f>
        <v>#VALUE!</v>
      </c>
      <c r="R45" s="1" t="e">
        <f>VLOOKUP($P45,異動保険料_店舗!$A$23:$J$33,8)</f>
        <v>#VALUE!</v>
      </c>
      <c r="S45" s="1" t="e">
        <f>VLOOKUP($P45,異動保険料_店舗!$A$23:$J$33,9)</f>
        <v>#VALUE!</v>
      </c>
      <c r="T45" s="1" t="e">
        <f>IF($B45=異動保険料_店舗!$E$2,異動保険料_店舗!$H$4*-1,VLOOKUP($P45,異動保険料_店舗!$A$23:$J$34,10))</f>
        <v>#VALUE!</v>
      </c>
      <c r="U45" s="1" t="str">
        <f t="shared" si="4"/>
        <v/>
      </c>
      <c r="V45" s="1" t="e">
        <f t="shared" si="5"/>
        <v>#VALUE!</v>
      </c>
      <c r="W45" s="1" t="e">
        <f>VLOOKUP($J45,異動保険料_薬剤師!$A$8:$J$19,7)</f>
        <v>#VALUE!</v>
      </c>
      <c r="X45" s="1" t="e">
        <f>VLOOKUP($J45,異動保険料_薬剤師!$A$8:$J$19,8)</f>
        <v>#VALUE!</v>
      </c>
      <c r="Y45" s="1" t="e">
        <f>VLOOKUP($J45,異動保険料_薬剤師!$A$8:$J$19,9)</f>
        <v>#VALUE!</v>
      </c>
      <c r="Z45" s="1" t="e">
        <f>VLOOKUP($J45,異動保険料_薬剤師!$A$8:$J$19,10)</f>
        <v>#VALUE!</v>
      </c>
      <c r="AA45" s="1" t="str">
        <f t="shared" si="6"/>
        <v/>
      </c>
      <c r="AB45" s="1" t="e">
        <f t="shared" si="7"/>
        <v>#VALUE!</v>
      </c>
      <c r="AC45" s="1" t="e">
        <f>VLOOKUP($P45,異動保険料_店舗!$A$23:$J$33,7)</f>
        <v>#VALUE!</v>
      </c>
      <c r="AD45" s="1" t="e">
        <f>VLOOKUP($P45,異動保険料_店舗!$A$23:$J$33,8)</f>
        <v>#VALUE!</v>
      </c>
      <c r="AE45" s="1" t="e">
        <f>VLOOKUP($P45,異動保険料_店舗!$A$23:$J$33,9)</f>
        <v>#VALUE!</v>
      </c>
      <c r="AF45" s="1" t="e">
        <f>IF($B45=異動保険料_薬剤師!$E$2,異動保険料_薬剤師!$H$4*-1,VLOOKUP($P45,異動保険料_薬剤師!$A$23:$J$34,10))</f>
        <v>#VALUE!</v>
      </c>
    </row>
    <row r="46" spans="1:32" ht="18" customHeight="1">
      <c r="A46" s="4" t="str">
        <f t="shared" si="8"/>
        <v/>
      </c>
      <c r="B46" s="11"/>
      <c r="C46" s="9"/>
      <c r="D46" s="9"/>
      <c r="E46" s="10"/>
      <c r="F46" s="9"/>
      <c r="G46" s="9"/>
      <c r="H46" s="22" t="str">
        <f ca="1">IF(B46&gt;DATE(異動保険料_店舗!$B$1+1,2,14),"",IF($B46="","",IF($K$1=2,0,OFFSET($N46,0,$J$1+6*$K$1))))</f>
        <v/>
      </c>
      <c r="I46" s="1" t="str">
        <f t="shared" si="1"/>
        <v/>
      </c>
      <c r="J46" s="1" t="e">
        <f t="shared" si="2"/>
        <v>#VALUE!</v>
      </c>
      <c r="K46" s="1" t="e">
        <f>VLOOKUP($J46,異動保険料_店舗!$A$8:$J$19,7)</f>
        <v>#VALUE!</v>
      </c>
      <c r="L46" s="1" t="e">
        <f>VLOOKUP($J46,異動保険料_店舗!$A$8:$J$19,8)</f>
        <v>#VALUE!</v>
      </c>
      <c r="M46" s="1" t="e">
        <f>VLOOKUP($J46,異動保険料_店舗!$A$8:$J$19,9)</f>
        <v>#VALUE!</v>
      </c>
      <c r="N46" s="1" t="e">
        <f>VLOOKUP($J46,異動保険料_店舗!$A$8:$J$19,10)</f>
        <v>#VALUE!</v>
      </c>
      <c r="O46" s="1" t="str">
        <f t="shared" si="0"/>
        <v/>
      </c>
      <c r="P46" s="1" t="e">
        <f t="shared" si="3"/>
        <v>#VALUE!</v>
      </c>
      <c r="Q46" s="1" t="e">
        <f>VLOOKUP($P46,異動保険料_店舗!$A$23:$J$33,7)</f>
        <v>#VALUE!</v>
      </c>
      <c r="R46" s="1" t="e">
        <f>VLOOKUP($P46,異動保険料_店舗!$A$23:$J$33,8)</f>
        <v>#VALUE!</v>
      </c>
      <c r="S46" s="1" t="e">
        <f>VLOOKUP($P46,異動保険料_店舗!$A$23:$J$33,9)</f>
        <v>#VALUE!</v>
      </c>
      <c r="T46" s="1" t="e">
        <f>IF($B46=異動保険料_店舗!$E$2,異動保険料_店舗!$H$4*-1,VLOOKUP($P46,異動保険料_店舗!$A$23:$J$34,10))</f>
        <v>#VALUE!</v>
      </c>
      <c r="U46" s="1" t="str">
        <f t="shared" si="4"/>
        <v/>
      </c>
      <c r="V46" s="1" t="e">
        <f t="shared" si="5"/>
        <v>#VALUE!</v>
      </c>
      <c r="W46" s="1" t="e">
        <f>VLOOKUP($J46,異動保険料_薬剤師!$A$8:$J$19,7)</f>
        <v>#VALUE!</v>
      </c>
      <c r="X46" s="1" t="e">
        <f>VLOOKUP($J46,異動保険料_薬剤師!$A$8:$J$19,8)</f>
        <v>#VALUE!</v>
      </c>
      <c r="Y46" s="1" t="e">
        <f>VLOOKUP($J46,異動保険料_薬剤師!$A$8:$J$19,9)</f>
        <v>#VALUE!</v>
      </c>
      <c r="Z46" s="1" t="e">
        <f>VLOOKUP($J46,異動保険料_薬剤師!$A$8:$J$19,10)</f>
        <v>#VALUE!</v>
      </c>
      <c r="AA46" s="1" t="str">
        <f t="shared" si="6"/>
        <v/>
      </c>
      <c r="AB46" s="1" t="e">
        <f t="shared" si="7"/>
        <v>#VALUE!</v>
      </c>
      <c r="AC46" s="1" t="e">
        <f>VLOOKUP($P46,異動保険料_店舗!$A$23:$J$33,7)</f>
        <v>#VALUE!</v>
      </c>
      <c r="AD46" s="1" t="e">
        <f>VLOOKUP($P46,異動保険料_店舗!$A$23:$J$33,8)</f>
        <v>#VALUE!</v>
      </c>
      <c r="AE46" s="1" t="e">
        <f>VLOOKUP($P46,異動保険料_店舗!$A$23:$J$33,9)</f>
        <v>#VALUE!</v>
      </c>
      <c r="AF46" s="1" t="e">
        <f>IF($B46=異動保険料_薬剤師!$E$2,異動保険料_薬剤師!$H$4*-1,VLOOKUP($P46,異動保険料_薬剤師!$A$23:$J$34,10))</f>
        <v>#VALUE!</v>
      </c>
    </row>
    <row r="47" spans="1:32" ht="18" customHeight="1">
      <c r="A47" s="4" t="str">
        <f t="shared" si="8"/>
        <v/>
      </c>
      <c r="B47" s="11"/>
      <c r="C47" s="9"/>
      <c r="D47" s="9"/>
      <c r="E47" s="10"/>
      <c r="F47" s="9"/>
      <c r="G47" s="9"/>
      <c r="H47" s="22" t="str">
        <f ca="1">IF(B47&gt;DATE(異動保険料_店舗!$B$1+1,2,14),"",IF($B47="","",IF($K$1=2,0,OFFSET($N47,0,$J$1+6*$K$1))))</f>
        <v/>
      </c>
      <c r="I47" s="1" t="str">
        <f t="shared" si="1"/>
        <v/>
      </c>
      <c r="J47" s="1" t="e">
        <f t="shared" si="2"/>
        <v>#VALUE!</v>
      </c>
      <c r="K47" s="1" t="e">
        <f>VLOOKUP($J47,異動保険料_店舗!$A$8:$J$19,7)</f>
        <v>#VALUE!</v>
      </c>
      <c r="L47" s="1" t="e">
        <f>VLOOKUP($J47,異動保険料_店舗!$A$8:$J$19,8)</f>
        <v>#VALUE!</v>
      </c>
      <c r="M47" s="1" t="e">
        <f>VLOOKUP($J47,異動保険料_店舗!$A$8:$J$19,9)</f>
        <v>#VALUE!</v>
      </c>
      <c r="N47" s="1" t="e">
        <f>VLOOKUP($J47,異動保険料_店舗!$A$8:$J$19,10)</f>
        <v>#VALUE!</v>
      </c>
      <c r="O47" s="1" t="str">
        <f t="shared" si="0"/>
        <v/>
      </c>
      <c r="P47" s="1" t="e">
        <f t="shared" si="3"/>
        <v>#VALUE!</v>
      </c>
      <c r="Q47" s="1" t="e">
        <f>VLOOKUP($P47,異動保険料_店舗!$A$23:$J$33,7)</f>
        <v>#VALUE!</v>
      </c>
      <c r="R47" s="1" t="e">
        <f>VLOOKUP($P47,異動保険料_店舗!$A$23:$J$33,8)</f>
        <v>#VALUE!</v>
      </c>
      <c r="S47" s="1" t="e">
        <f>VLOOKUP($P47,異動保険料_店舗!$A$23:$J$33,9)</f>
        <v>#VALUE!</v>
      </c>
      <c r="T47" s="1" t="e">
        <f>IF($B47=異動保険料_店舗!$E$2,異動保険料_店舗!$H$4*-1,VLOOKUP($P47,異動保険料_店舗!$A$23:$J$34,10))</f>
        <v>#VALUE!</v>
      </c>
      <c r="U47" s="1" t="str">
        <f t="shared" si="4"/>
        <v/>
      </c>
      <c r="V47" s="1" t="e">
        <f t="shared" si="5"/>
        <v>#VALUE!</v>
      </c>
      <c r="W47" s="1" t="e">
        <f>VLOOKUP($J47,異動保険料_薬剤師!$A$8:$J$19,7)</f>
        <v>#VALUE!</v>
      </c>
      <c r="X47" s="1" t="e">
        <f>VLOOKUP($J47,異動保険料_薬剤師!$A$8:$J$19,8)</f>
        <v>#VALUE!</v>
      </c>
      <c r="Y47" s="1" t="e">
        <f>VLOOKUP($J47,異動保険料_薬剤師!$A$8:$J$19,9)</f>
        <v>#VALUE!</v>
      </c>
      <c r="Z47" s="1" t="e">
        <f>VLOOKUP($J47,異動保険料_薬剤師!$A$8:$J$19,10)</f>
        <v>#VALUE!</v>
      </c>
      <c r="AA47" s="1" t="str">
        <f t="shared" si="6"/>
        <v/>
      </c>
      <c r="AB47" s="1" t="e">
        <f t="shared" si="7"/>
        <v>#VALUE!</v>
      </c>
      <c r="AC47" s="1" t="e">
        <f>VLOOKUP($P47,異動保険料_店舗!$A$23:$J$33,7)</f>
        <v>#VALUE!</v>
      </c>
      <c r="AD47" s="1" t="e">
        <f>VLOOKUP($P47,異動保険料_店舗!$A$23:$J$33,8)</f>
        <v>#VALUE!</v>
      </c>
      <c r="AE47" s="1" t="e">
        <f>VLOOKUP($P47,異動保険料_店舗!$A$23:$J$33,9)</f>
        <v>#VALUE!</v>
      </c>
      <c r="AF47" s="1" t="e">
        <f>IF($B47=異動保険料_薬剤師!$E$2,異動保険料_薬剤師!$H$4*-1,VLOOKUP($P47,異動保険料_薬剤師!$A$23:$J$34,10))</f>
        <v>#VALUE!</v>
      </c>
    </row>
    <row r="48" spans="1:32" ht="18" customHeight="1">
      <c r="A48" s="4" t="str">
        <f t="shared" si="8"/>
        <v/>
      </c>
      <c r="B48" s="11"/>
      <c r="C48" s="9"/>
      <c r="D48" s="9"/>
      <c r="E48" s="10"/>
      <c r="F48" s="9"/>
      <c r="G48" s="9"/>
      <c r="H48" s="22" t="str">
        <f ca="1">IF(B48&gt;DATE(異動保険料_店舗!$B$1+1,2,14),"",IF($B48="","",IF($K$1=2,0,OFFSET($N48,0,$J$1+6*$K$1))))</f>
        <v/>
      </c>
      <c r="I48" s="1" t="str">
        <f t="shared" si="1"/>
        <v/>
      </c>
      <c r="J48" s="1" t="e">
        <f t="shared" si="2"/>
        <v>#VALUE!</v>
      </c>
      <c r="K48" s="1" t="e">
        <f>VLOOKUP($J48,異動保険料_店舗!$A$8:$J$19,7)</f>
        <v>#VALUE!</v>
      </c>
      <c r="L48" s="1" t="e">
        <f>VLOOKUP($J48,異動保険料_店舗!$A$8:$J$19,8)</f>
        <v>#VALUE!</v>
      </c>
      <c r="M48" s="1" t="e">
        <f>VLOOKUP($J48,異動保険料_店舗!$A$8:$J$19,9)</f>
        <v>#VALUE!</v>
      </c>
      <c r="N48" s="1" t="e">
        <f>VLOOKUP($J48,異動保険料_店舗!$A$8:$J$19,10)</f>
        <v>#VALUE!</v>
      </c>
      <c r="O48" s="1" t="str">
        <f t="shared" si="0"/>
        <v/>
      </c>
      <c r="P48" s="1" t="e">
        <f t="shared" si="3"/>
        <v>#VALUE!</v>
      </c>
      <c r="Q48" s="1" t="e">
        <f>VLOOKUP($P48,異動保険料_店舗!$A$23:$J$33,7)</f>
        <v>#VALUE!</v>
      </c>
      <c r="R48" s="1" t="e">
        <f>VLOOKUP($P48,異動保険料_店舗!$A$23:$J$33,8)</f>
        <v>#VALUE!</v>
      </c>
      <c r="S48" s="1" t="e">
        <f>VLOOKUP($P48,異動保険料_店舗!$A$23:$J$33,9)</f>
        <v>#VALUE!</v>
      </c>
      <c r="T48" s="1" t="e">
        <f>IF($B48=異動保険料_店舗!$E$2,異動保険料_店舗!$H$4*-1,VLOOKUP($P48,異動保険料_店舗!$A$23:$J$34,10))</f>
        <v>#VALUE!</v>
      </c>
      <c r="U48" s="1" t="str">
        <f t="shared" si="4"/>
        <v/>
      </c>
      <c r="V48" s="1" t="e">
        <f t="shared" si="5"/>
        <v>#VALUE!</v>
      </c>
      <c r="W48" s="1" t="e">
        <f>VLOOKUP($J48,異動保険料_薬剤師!$A$8:$J$19,7)</f>
        <v>#VALUE!</v>
      </c>
      <c r="X48" s="1" t="e">
        <f>VLOOKUP($J48,異動保険料_薬剤師!$A$8:$J$19,8)</f>
        <v>#VALUE!</v>
      </c>
      <c r="Y48" s="1" t="e">
        <f>VLOOKUP($J48,異動保険料_薬剤師!$A$8:$J$19,9)</f>
        <v>#VALUE!</v>
      </c>
      <c r="Z48" s="1" t="e">
        <f>VLOOKUP($J48,異動保険料_薬剤師!$A$8:$J$19,10)</f>
        <v>#VALUE!</v>
      </c>
      <c r="AA48" s="1" t="str">
        <f t="shared" si="6"/>
        <v/>
      </c>
      <c r="AB48" s="1" t="e">
        <f t="shared" si="7"/>
        <v>#VALUE!</v>
      </c>
      <c r="AC48" s="1" t="e">
        <f>VLOOKUP($P48,異動保険料_店舗!$A$23:$J$33,7)</f>
        <v>#VALUE!</v>
      </c>
      <c r="AD48" s="1" t="e">
        <f>VLOOKUP($P48,異動保険料_店舗!$A$23:$J$33,8)</f>
        <v>#VALUE!</v>
      </c>
      <c r="AE48" s="1" t="e">
        <f>VLOOKUP($P48,異動保険料_店舗!$A$23:$J$33,9)</f>
        <v>#VALUE!</v>
      </c>
      <c r="AF48" s="1" t="e">
        <f>IF($B48=異動保険料_薬剤師!$E$2,異動保険料_薬剤師!$H$4*-1,VLOOKUP($P48,異動保険料_薬剤師!$A$23:$J$34,10))</f>
        <v>#VALUE!</v>
      </c>
    </row>
    <row r="49" spans="1:32" ht="18" customHeight="1">
      <c r="A49" s="4" t="str">
        <f t="shared" si="8"/>
        <v/>
      </c>
      <c r="B49" s="11"/>
      <c r="C49" s="9"/>
      <c r="D49" s="9"/>
      <c r="E49" s="10"/>
      <c r="F49" s="9"/>
      <c r="G49" s="9"/>
      <c r="H49" s="22" t="str">
        <f ca="1">IF(B49&gt;DATE(異動保険料_店舗!$B$1+1,2,14),"",IF($B49="","",IF($K$1=2,0,OFFSET($N49,0,$J$1+6*$K$1))))</f>
        <v/>
      </c>
      <c r="I49" s="1" t="str">
        <f t="shared" si="1"/>
        <v/>
      </c>
      <c r="J49" s="1" t="e">
        <f t="shared" si="2"/>
        <v>#VALUE!</v>
      </c>
      <c r="K49" s="1" t="e">
        <f>VLOOKUP($J49,異動保険料_店舗!$A$8:$J$19,7)</f>
        <v>#VALUE!</v>
      </c>
      <c r="L49" s="1" t="e">
        <f>VLOOKUP($J49,異動保険料_店舗!$A$8:$J$19,8)</f>
        <v>#VALUE!</v>
      </c>
      <c r="M49" s="1" t="e">
        <f>VLOOKUP($J49,異動保険料_店舗!$A$8:$J$19,9)</f>
        <v>#VALUE!</v>
      </c>
      <c r="N49" s="1" t="e">
        <f>VLOOKUP($J49,異動保険料_店舗!$A$8:$J$19,10)</f>
        <v>#VALUE!</v>
      </c>
      <c r="O49" s="1" t="str">
        <f t="shared" si="0"/>
        <v/>
      </c>
      <c r="P49" s="1" t="e">
        <f t="shared" si="3"/>
        <v>#VALUE!</v>
      </c>
      <c r="Q49" s="1" t="e">
        <f>VLOOKUP($P49,異動保険料_店舗!$A$23:$J$33,7)</f>
        <v>#VALUE!</v>
      </c>
      <c r="R49" s="1" t="e">
        <f>VLOOKUP($P49,異動保険料_店舗!$A$23:$J$33,8)</f>
        <v>#VALUE!</v>
      </c>
      <c r="S49" s="1" t="e">
        <f>VLOOKUP($P49,異動保険料_店舗!$A$23:$J$33,9)</f>
        <v>#VALUE!</v>
      </c>
      <c r="T49" s="1" t="e">
        <f>IF($B49=異動保険料_店舗!$E$2,異動保険料_店舗!$H$4*-1,VLOOKUP($P49,異動保険料_店舗!$A$23:$J$34,10))</f>
        <v>#VALUE!</v>
      </c>
      <c r="U49" s="1" t="str">
        <f t="shared" si="4"/>
        <v/>
      </c>
      <c r="V49" s="1" t="e">
        <f t="shared" si="5"/>
        <v>#VALUE!</v>
      </c>
      <c r="W49" s="1" t="e">
        <f>VLOOKUP($J49,異動保険料_薬剤師!$A$8:$J$19,7)</f>
        <v>#VALUE!</v>
      </c>
      <c r="X49" s="1" t="e">
        <f>VLOOKUP($J49,異動保険料_薬剤師!$A$8:$J$19,8)</f>
        <v>#VALUE!</v>
      </c>
      <c r="Y49" s="1" t="e">
        <f>VLOOKUP($J49,異動保険料_薬剤師!$A$8:$J$19,9)</f>
        <v>#VALUE!</v>
      </c>
      <c r="Z49" s="1" t="e">
        <f>VLOOKUP($J49,異動保険料_薬剤師!$A$8:$J$19,10)</f>
        <v>#VALUE!</v>
      </c>
      <c r="AA49" s="1" t="str">
        <f t="shared" si="6"/>
        <v/>
      </c>
      <c r="AB49" s="1" t="e">
        <f t="shared" si="7"/>
        <v>#VALUE!</v>
      </c>
      <c r="AC49" s="1" t="e">
        <f>VLOOKUP($P49,異動保険料_店舗!$A$23:$J$33,7)</f>
        <v>#VALUE!</v>
      </c>
      <c r="AD49" s="1" t="e">
        <f>VLOOKUP($P49,異動保険料_店舗!$A$23:$J$33,8)</f>
        <v>#VALUE!</v>
      </c>
      <c r="AE49" s="1" t="e">
        <f>VLOOKUP($P49,異動保険料_店舗!$A$23:$J$33,9)</f>
        <v>#VALUE!</v>
      </c>
      <c r="AF49" s="1" t="e">
        <f>IF($B49=異動保険料_薬剤師!$E$2,異動保険料_薬剤師!$H$4*-1,VLOOKUP($P49,異動保険料_薬剤師!$A$23:$J$34,10))</f>
        <v>#VALUE!</v>
      </c>
    </row>
    <row r="50" spans="1:32" ht="18" customHeight="1">
      <c r="A50" s="4" t="str">
        <f t="shared" si="8"/>
        <v/>
      </c>
      <c r="B50" s="11"/>
      <c r="C50" s="9"/>
      <c r="D50" s="9"/>
      <c r="E50" s="10"/>
      <c r="F50" s="9"/>
      <c r="G50" s="9"/>
      <c r="H50" s="22" t="str">
        <f ca="1">IF(B50&gt;DATE(異動保険料_店舗!$B$1+1,2,14),"",IF($B50="","",IF($K$1=2,0,OFFSET($N50,0,$J$1+6*$K$1))))</f>
        <v/>
      </c>
      <c r="I50" s="1" t="str">
        <f t="shared" si="1"/>
        <v/>
      </c>
      <c r="J50" s="1" t="e">
        <f t="shared" si="2"/>
        <v>#VALUE!</v>
      </c>
      <c r="K50" s="1" t="e">
        <f>VLOOKUP($J50,異動保険料_店舗!$A$8:$J$19,7)</f>
        <v>#VALUE!</v>
      </c>
      <c r="L50" s="1" t="e">
        <f>VLOOKUP($J50,異動保険料_店舗!$A$8:$J$19,8)</f>
        <v>#VALUE!</v>
      </c>
      <c r="M50" s="1" t="e">
        <f>VLOOKUP($J50,異動保険料_店舗!$A$8:$J$19,9)</f>
        <v>#VALUE!</v>
      </c>
      <c r="N50" s="1" t="e">
        <f>VLOOKUP($J50,異動保険料_店舗!$A$8:$J$19,10)</f>
        <v>#VALUE!</v>
      </c>
      <c r="O50" s="1" t="str">
        <f t="shared" si="0"/>
        <v/>
      </c>
      <c r="P50" s="1" t="e">
        <f t="shared" si="3"/>
        <v>#VALUE!</v>
      </c>
      <c r="Q50" s="1" t="e">
        <f>VLOOKUP($P50,異動保険料_店舗!$A$23:$J$33,7)</f>
        <v>#VALUE!</v>
      </c>
      <c r="R50" s="1" t="e">
        <f>VLOOKUP($P50,異動保険料_店舗!$A$23:$J$33,8)</f>
        <v>#VALUE!</v>
      </c>
      <c r="S50" s="1" t="e">
        <f>VLOOKUP($P50,異動保険料_店舗!$A$23:$J$33,9)</f>
        <v>#VALUE!</v>
      </c>
      <c r="T50" s="1" t="e">
        <f>IF($B50=異動保険料_店舗!$E$2,異動保険料_店舗!$H$4*-1,VLOOKUP($P50,異動保険料_店舗!$A$23:$J$34,10))</f>
        <v>#VALUE!</v>
      </c>
      <c r="U50" s="1" t="str">
        <f t="shared" si="4"/>
        <v/>
      </c>
      <c r="V50" s="1" t="e">
        <f t="shared" si="5"/>
        <v>#VALUE!</v>
      </c>
      <c r="W50" s="1" t="e">
        <f>VLOOKUP($J50,異動保険料_薬剤師!$A$8:$J$19,7)</f>
        <v>#VALUE!</v>
      </c>
      <c r="X50" s="1" t="e">
        <f>VLOOKUP($J50,異動保険料_薬剤師!$A$8:$J$19,8)</f>
        <v>#VALUE!</v>
      </c>
      <c r="Y50" s="1" t="e">
        <f>VLOOKUP($J50,異動保険料_薬剤師!$A$8:$J$19,9)</f>
        <v>#VALUE!</v>
      </c>
      <c r="Z50" s="1" t="e">
        <f>VLOOKUP($J50,異動保険料_薬剤師!$A$8:$J$19,10)</f>
        <v>#VALUE!</v>
      </c>
      <c r="AA50" s="1" t="str">
        <f t="shared" si="6"/>
        <v/>
      </c>
      <c r="AB50" s="1" t="e">
        <f t="shared" si="7"/>
        <v>#VALUE!</v>
      </c>
      <c r="AC50" s="1" t="e">
        <f>VLOOKUP($P50,異動保険料_店舗!$A$23:$J$33,7)</f>
        <v>#VALUE!</v>
      </c>
      <c r="AD50" s="1" t="e">
        <f>VLOOKUP($P50,異動保険料_店舗!$A$23:$J$33,8)</f>
        <v>#VALUE!</v>
      </c>
      <c r="AE50" s="1" t="e">
        <f>VLOOKUP($P50,異動保険料_店舗!$A$23:$J$33,9)</f>
        <v>#VALUE!</v>
      </c>
      <c r="AF50" s="1" t="e">
        <f>IF($B50=異動保険料_薬剤師!$E$2,異動保険料_薬剤師!$H$4*-1,VLOOKUP($P50,異動保険料_薬剤師!$A$23:$J$34,10))</f>
        <v>#VALUE!</v>
      </c>
    </row>
    <row r="51" spans="1:32" ht="18" customHeight="1">
      <c r="A51" s="4" t="str">
        <f t="shared" si="8"/>
        <v/>
      </c>
      <c r="B51" s="11"/>
      <c r="C51" s="9"/>
      <c r="D51" s="9"/>
      <c r="E51" s="10"/>
      <c r="F51" s="9"/>
      <c r="G51" s="9"/>
      <c r="H51" s="22" t="str">
        <f ca="1">IF(B51&gt;DATE(異動保険料_店舗!$B$1+1,2,14),"",IF($B51="","",IF($K$1=2,0,OFFSET($N51,0,$J$1+6*$K$1))))</f>
        <v/>
      </c>
      <c r="I51" s="1" t="str">
        <f t="shared" si="1"/>
        <v/>
      </c>
      <c r="J51" s="1" t="e">
        <f t="shared" si="2"/>
        <v>#VALUE!</v>
      </c>
      <c r="K51" s="1" t="e">
        <f>VLOOKUP($J51,異動保険料_店舗!$A$8:$J$19,7)</f>
        <v>#VALUE!</v>
      </c>
      <c r="L51" s="1" t="e">
        <f>VLOOKUP($J51,異動保険料_店舗!$A$8:$J$19,8)</f>
        <v>#VALUE!</v>
      </c>
      <c r="M51" s="1" t="e">
        <f>VLOOKUP($J51,異動保険料_店舗!$A$8:$J$19,9)</f>
        <v>#VALUE!</v>
      </c>
      <c r="N51" s="1" t="e">
        <f>VLOOKUP($J51,異動保険料_店舗!$A$8:$J$19,10)</f>
        <v>#VALUE!</v>
      </c>
      <c r="O51" s="1" t="str">
        <f t="shared" si="0"/>
        <v/>
      </c>
      <c r="P51" s="1" t="e">
        <f t="shared" si="3"/>
        <v>#VALUE!</v>
      </c>
      <c r="Q51" s="1" t="e">
        <f>VLOOKUP($P51,異動保険料_店舗!$A$23:$J$33,7)</f>
        <v>#VALUE!</v>
      </c>
      <c r="R51" s="1" t="e">
        <f>VLOOKUP($P51,異動保険料_店舗!$A$23:$J$33,8)</f>
        <v>#VALUE!</v>
      </c>
      <c r="S51" s="1" t="e">
        <f>VLOOKUP($P51,異動保険料_店舗!$A$23:$J$33,9)</f>
        <v>#VALUE!</v>
      </c>
      <c r="T51" s="1" t="e">
        <f>IF($B51=異動保険料_店舗!$E$2,異動保険料_店舗!$H$4*-1,VLOOKUP($P51,異動保険料_店舗!$A$23:$J$34,10))</f>
        <v>#VALUE!</v>
      </c>
      <c r="U51" s="1" t="str">
        <f t="shared" si="4"/>
        <v/>
      </c>
      <c r="V51" s="1" t="e">
        <f t="shared" si="5"/>
        <v>#VALUE!</v>
      </c>
      <c r="W51" s="1" t="e">
        <f>VLOOKUP($J51,異動保険料_薬剤師!$A$8:$J$19,7)</f>
        <v>#VALUE!</v>
      </c>
      <c r="X51" s="1" t="e">
        <f>VLOOKUP($J51,異動保険料_薬剤師!$A$8:$J$19,8)</f>
        <v>#VALUE!</v>
      </c>
      <c r="Y51" s="1" t="e">
        <f>VLOOKUP($J51,異動保険料_薬剤師!$A$8:$J$19,9)</f>
        <v>#VALUE!</v>
      </c>
      <c r="Z51" s="1" t="e">
        <f>VLOOKUP($J51,異動保険料_薬剤師!$A$8:$J$19,10)</f>
        <v>#VALUE!</v>
      </c>
      <c r="AA51" s="1" t="str">
        <f t="shared" si="6"/>
        <v/>
      </c>
      <c r="AB51" s="1" t="e">
        <f t="shared" si="7"/>
        <v>#VALUE!</v>
      </c>
      <c r="AC51" s="1" t="e">
        <f>VLOOKUP($P51,異動保険料_店舗!$A$23:$J$33,7)</f>
        <v>#VALUE!</v>
      </c>
      <c r="AD51" s="1" t="e">
        <f>VLOOKUP($P51,異動保険料_店舗!$A$23:$J$33,8)</f>
        <v>#VALUE!</v>
      </c>
      <c r="AE51" s="1" t="e">
        <f>VLOOKUP($P51,異動保険料_店舗!$A$23:$J$33,9)</f>
        <v>#VALUE!</v>
      </c>
      <c r="AF51" s="1" t="e">
        <f>IF($B51=異動保険料_薬剤師!$E$2,異動保険料_薬剤師!$H$4*-1,VLOOKUP($P51,異動保険料_薬剤師!$A$23:$J$34,10))</f>
        <v>#VALUE!</v>
      </c>
    </row>
    <row r="52" spans="1:32" ht="18" customHeight="1">
      <c r="A52" s="4" t="str">
        <f t="shared" si="8"/>
        <v/>
      </c>
      <c r="B52" s="11"/>
      <c r="C52" s="9"/>
      <c r="D52" s="9"/>
      <c r="E52" s="10"/>
      <c r="F52" s="9"/>
      <c r="G52" s="9"/>
      <c r="H52" s="22" t="str">
        <f ca="1">IF(B52&gt;DATE(異動保険料_店舗!$B$1+1,2,14),"",IF($B52="","",IF($K$1=2,0,OFFSET($N52,0,$J$1+6*$K$1))))</f>
        <v/>
      </c>
      <c r="I52" s="1" t="str">
        <f t="shared" si="1"/>
        <v/>
      </c>
      <c r="J52" s="1" t="e">
        <f t="shared" si="2"/>
        <v>#VALUE!</v>
      </c>
      <c r="K52" s="1" t="e">
        <f>VLOOKUP($J52,異動保険料_店舗!$A$8:$J$19,7)</f>
        <v>#VALUE!</v>
      </c>
      <c r="L52" s="1" t="e">
        <f>VLOOKUP($J52,異動保険料_店舗!$A$8:$J$19,8)</f>
        <v>#VALUE!</v>
      </c>
      <c r="M52" s="1" t="e">
        <f>VLOOKUP($J52,異動保険料_店舗!$A$8:$J$19,9)</f>
        <v>#VALUE!</v>
      </c>
      <c r="N52" s="1" t="e">
        <f>VLOOKUP($J52,異動保険料_店舗!$A$8:$J$19,10)</f>
        <v>#VALUE!</v>
      </c>
      <c r="O52" s="1" t="str">
        <f t="shared" si="0"/>
        <v/>
      </c>
      <c r="P52" s="1" t="e">
        <f t="shared" si="3"/>
        <v>#VALUE!</v>
      </c>
      <c r="Q52" s="1" t="e">
        <f>VLOOKUP($P52,異動保険料_店舗!$A$23:$J$33,7)</f>
        <v>#VALUE!</v>
      </c>
      <c r="R52" s="1" t="e">
        <f>VLOOKUP($P52,異動保険料_店舗!$A$23:$J$33,8)</f>
        <v>#VALUE!</v>
      </c>
      <c r="S52" s="1" t="e">
        <f>VLOOKUP($P52,異動保険料_店舗!$A$23:$J$33,9)</f>
        <v>#VALUE!</v>
      </c>
      <c r="T52" s="1" t="e">
        <f>IF($B52=異動保険料_店舗!$E$2,異動保険料_店舗!$H$4*-1,VLOOKUP($P52,異動保険料_店舗!$A$23:$J$34,10))</f>
        <v>#VALUE!</v>
      </c>
      <c r="U52" s="1" t="str">
        <f t="shared" si="4"/>
        <v/>
      </c>
      <c r="V52" s="1" t="e">
        <f t="shared" si="5"/>
        <v>#VALUE!</v>
      </c>
      <c r="W52" s="1" t="e">
        <f>VLOOKUP($J52,異動保険料_薬剤師!$A$8:$J$19,7)</f>
        <v>#VALUE!</v>
      </c>
      <c r="X52" s="1" t="e">
        <f>VLOOKUP($J52,異動保険料_薬剤師!$A$8:$J$19,8)</f>
        <v>#VALUE!</v>
      </c>
      <c r="Y52" s="1" t="e">
        <f>VLOOKUP($J52,異動保険料_薬剤師!$A$8:$J$19,9)</f>
        <v>#VALUE!</v>
      </c>
      <c r="Z52" s="1" t="e">
        <f>VLOOKUP($J52,異動保険料_薬剤師!$A$8:$J$19,10)</f>
        <v>#VALUE!</v>
      </c>
      <c r="AA52" s="1" t="str">
        <f t="shared" si="6"/>
        <v/>
      </c>
      <c r="AB52" s="1" t="e">
        <f t="shared" si="7"/>
        <v>#VALUE!</v>
      </c>
      <c r="AC52" s="1" t="e">
        <f>VLOOKUP($P52,異動保険料_店舗!$A$23:$J$33,7)</f>
        <v>#VALUE!</v>
      </c>
      <c r="AD52" s="1" t="e">
        <f>VLOOKUP($P52,異動保険料_店舗!$A$23:$J$33,8)</f>
        <v>#VALUE!</v>
      </c>
      <c r="AE52" s="1" t="e">
        <f>VLOOKUP($P52,異動保険料_店舗!$A$23:$J$33,9)</f>
        <v>#VALUE!</v>
      </c>
      <c r="AF52" s="1" t="e">
        <f>IF($B52=異動保険料_薬剤師!$E$2,異動保険料_薬剤師!$H$4*-1,VLOOKUP($P52,異動保険料_薬剤師!$A$23:$J$34,10))</f>
        <v>#VALUE!</v>
      </c>
    </row>
    <row r="53" spans="1:32" ht="18" customHeight="1">
      <c r="A53" s="4" t="str">
        <f t="shared" si="8"/>
        <v/>
      </c>
      <c r="B53" s="11"/>
      <c r="C53" s="9"/>
      <c r="D53" s="9"/>
      <c r="E53" s="10"/>
      <c r="F53" s="9"/>
      <c r="G53" s="9"/>
      <c r="H53" s="22" t="str">
        <f ca="1">IF(B53&gt;DATE(異動保険料_店舗!$B$1+1,2,14),"",IF($B53="","",IF($K$1=2,0,OFFSET($N53,0,$J$1+6*$K$1))))</f>
        <v/>
      </c>
      <c r="I53" s="1" t="str">
        <f t="shared" si="1"/>
        <v/>
      </c>
      <c r="J53" s="1" t="e">
        <f t="shared" si="2"/>
        <v>#VALUE!</v>
      </c>
      <c r="K53" s="1" t="e">
        <f>VLOOKUP($J53,異動保険料_店舗!$A$8:$J$19,7)</f>
        <v>#VALUE!</v>
      </c>
      <c r="L53" s="1" t="e">
        <f>VLOOKUP($J53,異動保険料_店舗!$A$8:$J$19,8)</f>
        <v>#VALUE!</v>
      </c>
      <c r="M53" s="1" t="e">
        <f>VLOOKUP($J53,異動保険料_店舗!$A$8:$J$19,9)</f>
        <v>#VALUE!</v>
      </c>
      <c r="N53" s="1" t="e">
        <f>VLOOKUP($J53,異動保険料_店舗!$A$8:$J$19,10)</f>
        <v>#VALUE!</v>
      </c>
      <c r="O53" s="1" t="str">
        <f t="shared" si="0"/>
        <v/>
      </c>
      <c r="P53" s="1" t="e">
        <f t="shared" si="3"/>
        <v>#VALUE!</v>
      </c>
      <c r="Q53" s="1" t="e">
        <f>VLOOKUP($P53,異動保険料_店舗!$A$23:$J$33,7)</f>
        <v>#VALUE!</v>
      </c>
      <c r="R53" s="1" t="e">
        <f>VLOOKUP($P53,異動保険料_店舗!$A$23:$J$33,8)</f>
        <v>#VALUE!</v>
      </c>
      <c r="S53" s="1" t="e">
        <f>VLOOKUP($P53,異動保険料_店舗!$A$23:$J$33,9)</f>
        <v>#VALUE!</v>
      </c>
      <c r="T53" s="1" t="e">
        <f>IF($B53=異動保険料_店舗!$E$2,異動保険料_店舗!$H$4*-1,VLOOKUP($P53,異動保険料_店舗!$A$23:$J$34,10))</f>
        <v>#VALUE!</v>
      </c>
      <c r="U53" s="1" t="str">
        <f t="shared" si="4"/>
        <v/>
      </c>
      <c r="V53" s="1" t="e">
        <f t="shared" si="5"/>
        <v>#VALUE!</v>
      </c>
      <c r="W53" s="1" t="e">
        <f>VLOOKUP($J53,異動保険料_薬剤師!$A$8:$J$19,7)</f>
        <v>#VALUE!</v>
      </c>
      <c r="X53" s="1" t="e">
        <f>VLOOKUP($J53,異動保険料_薬剤師!$A$8:$J$19,8)</f>
        <v>#VALUE!</v>
      </c>
      <c r="Y53" s="1" t="e">
        <f>VLOOKUP($J53,異動保険料_薬剤師!$A$8:$J$19,9)</f>
        <v>#VALUE!</v>
      </c>
      <c r="Z53" s="1" t="e">
        <f>VLOOKUP($J53,異動保険料_薬剤師!$A$8:$J$19,10)</f>
        <v>#VALUE!</v>
      </c>
      <c r="AA53" s="1" t="str">
        <f t="shared" si="6"/>
        <v/>
      </c>
      <c r="AB53" s="1" t="e">
        <f t="shared" si="7"/>
        <v>#VALUE!</v>
      </c>
      <c r="AC53" s="1" t="e">
        <f>VLOOKUP($P53,異動保険料_店舗!$A$23:$J$33,7)</f>
        <v>#VALUE!</v>
      </c>
      <c r="AD53" s="1" t="e">
        <f>VLOOKUP($P53,異動保険料_店舗!$A$23:$J$33,8)</f>
        <v>#VALUE!</v>
      </c>
      <c r="AE53" s="1" t="e">
        <f>VLOOKUP($P53,異動保険料_店舗!$A$23:$J$33,9)</f>
        <v>#VALUE!</v>
      </c>
      <c r="AF53" s="1" t="e">
        <f>IF($B53=異動保険料_薬剤師!$E$2,異動保険料_薬剤師!$H$4*-1,VLOOKUP($P53,異動保険料_薬剤師!$A$23:$J$34,10))</f>
        <v>#VALUE!</v>
      </c>
    </row>
    <row r="54" spans="1:32" ht="18" customHeight="1">
      <c r="A54" s="4" t="str">
        <f t="shared" si="8"/>
        <v/>
      </c>
      <c r="B54" s="11"/>
      <c r="C54" s="9"/>
      <c r="D54" s="9"/>
      <c r="E54" s="10"/>
      <c r="F54" s="9"/>
      <c r="G54" s="9"/>
      <c r="H54" s="22" t="str">
        <f ca="1">IF(B54&gt;DATE(異動保険料_店舗!$B$1+1,2,14),"",IF($B54="","",IF($K$1=2,0,OFFSET($N54,0,$J$1+6*$K$1))))</f>
        <v/>
      </c>
      <c r="I54" s="1" t="str">
        <f t="shared" si="1"/>
        <v/>
      </c>
      <c r="J54" s="1" t="e">
        <f t="shared" si="2"/>
        <v>#VALUE!</v>
      </c>
      <c r="K54" s="1" t="e">
        <f>VLOOKUP($J54,異動保険料_店舗!$A$8:$J$19,7)</f>
        <v>#VALUE!</v>
      </c>
      <c r="L54" s="1" t="e">
        <f>VLOOKUP($J54,異動保険料_店舗!$A$8:$J$19,8)</f>
        <v>#VALUE!</v>
      </c>
      <c r="M54" s="1" t="e">
        <f>VLOOKUP($J54,異動保険料_店舗!$A$8:$J$19,9)</f>
        <v>#VALUE!</v>
      </c>
      <c r="N54" s="1" t="e">
        <f>VLOOKUP($J54,異動保険料_店舗!$A$8:$J$19,10)</f>
        <v>#VALUE!</v>
      </c>
      <c r="O54" s="1" t="str">
        <f t="shared" si="0"/>
        <v/>
      </c>
      <c r="P54" s="1" t="e">
        <f t="shared" si="3"/>
        <v>#VALUE!</v>
      </c>
      <c r="Q54" s="1" t="e">
        <f>VLOOKUP($P54,異動保険料_店舗!$A$23:$J$33,7)</f>
        <v>#VALUE!</v>
      </c>
      <c r="R54" s="1" t="e">
        <f>VLOOKUP($P54,異動保険料_店舗!$A$23:$J$33,8)</f>
        <v>#VALUE!</v>
      </c>
      <c r="S54" s="1" t="e">
        <f>VLOOKUP($P54,異動保険料_店舗!$A$23:$J$33,9)</f>
        <v>#VALUE!</v>
      </c>
      <c r="T54" s="1" t="e">
        <f>IF($B54=異動保険料_店舗!$E$2,異動保険料_店舗!$H$4*-1,VLOOKUP($P54,異動保険料_店舗!$A$23:$J$34,10))</f>
        <v>#VALUE!</v>
      </c>
      <c r="U54" s="1" t="str">
        <f t="shared" si="4"/>
        <v/>
      </c>
      <c r="V54" s="1" t="e">
        <f t="shared" si="5"/>
        <v>#VALUE!</v>
      </c>
      <c r="W54" s="1" t="e">
        <f>VLOOKUP($J54,異動保険料_薬剤師!$A$8:$J$19,7)</f>
        <v>#VALUE!</v>
      </c>
      <c r="X54" s="1" t="e">
        <f>VLOOKUP($J54,異動保険料_薬剤師!$A$8:$J$19,8)</f>
        <v>#VALUE!</v>
      </c>
      <c r="Y54" s="1" t="e">
        <f>VLOOKUP($J54,異動保険料_薬剤師!$A$8:$J$19,9)</f>
        <v>#VALUE!</v>
      </c>
      <c r="Z54" s="1" t="e">
        <f>VLOOKUP($J54,異動保険料_薬剤師!$A$8:$J$19,10)</f>
        <v>#VALUE!</v>
      </c>
      <c r="AA54" s="1" t="str">
        <f t="shared" si="6"/>
        <v/>
      </c>
      <c r="AB54" s="1" t="e">
        <f t="shared" si="7"/>
        <v>#VALUE!</v>
      </c>
      <c r="AC54" s="1" t="e">
        <f>VLOOKUP($P54,異動保険料_店舗!$A$23:$J$33,7)</f>
        <v>#VALUE!</v>
      </c>
      <c r="AD54" s="1" t="e">
        <f>VLOOKUP($P54,異動保険料_店舗!$A$23:$J$33,8)</f>
        <v>#VALUE!</v>
      </c>
      <c r="AE54" s="1" t="e">
        <f>VLOOKUP($P54,異動保険料_店舗!$A$23:$J$33,9)</f>
        <v>#VALUE!</v>
      </c>
      <c r="AF54" s="1" t="e">
        <f>IF($B54=異動保険料_薬剤師!$E$2,異動保険料_薬剤師!$H$4*-1,VLOOKUP($P54,異動保険料_薬剤師!$A$23:$J$34,10))</f>
        <v>#VALUE!</v>
      </c>
    </row>
    <row r="55" spans="1:32" ht="18" customHeight="1">
      <c r="A55" s="4" t="str">
        <f t="shared" si="8"/>
        <v/>
      </c>
      <c r="B55" s="11"/>
      <c r="C55" s="9"/>
      <c r="D55" s="9"/>
      <c r="E55" s="10"/>
      <c r="F55" s="9"/>
      <c r="G55" s="9"/>
      <c r="H55" s="22" t="str">
        <f ca="1">IF(B55&gt;DATE(異動保険料_店舗!$B$1+1,2,14),"",IF($B55="","",IF($K$1=2,0,OFFSET($N55,0,$J$1+6*$K$1))))</f>
        <v/>
      </c>
      <c r="I55" s="1" t="str">
        <f t="shared" si="1"/>
        <v/>
      </c>
      <c r="J55" s="1" t="e">
        <f t="shared" si="2"/>
        <v>#VALUE!</v>
      </c>
      <c r="K55" s="1" t="e">
        <f>VLOOKUP($J55,異動保険料_店舗!$A$8:$J$19,7)</f>
        <v>#VALUE!</v>
      </c>
      <c r="L55" s="1" t="e">
        <f>VLOOKUP($J55,異動保険料_店舗!$A$8:$J$19,8)</f>
        <v>#VALUE!</v>
      </c>
      <c r="M55" s="1" t="e">
        <f>VLOOKUP($J55,異動保険料_店舗!$A$8:$J$19,9)</f>
        <v>#VALUE!</v>
      </c>
      <c r="N55" s="1" t="e">
        <f>VLOOKUP($J55,異動保険料_店舗!$A$8:$J$19,10)</f>
        <v>#VALUE!</v>
      </c>
      <c r="O55" s="1" t="str">
        <f t="shared" si="0"/>
        <v/>
      </c>
      <c r="P55" s="1" t="e">
        <f t="shared" si="3"/>
        <v>#VALUE!</v>
      </c>
      <c r="Q55" s="1" t="e">
        <f>VLOOKUP($P55,異動保険料_店舗!$A$23:$J$33,7)</f>
        <v>#VALUE!</v>
      </c>
      <c r="R55" s="1" t="e">
        <f>VLOOKUP($P55,異動保険料_店舗!$A$23:$J$33,8)</f>
        <v>#VALUE!</v>
      </c>
      <c r="S55" s="1" t="e">
        <f>VLOOKUP($P55,異動保険料_店舗!$A$23:$J$33,9)</f>
        <v>#VALUE!</v>
      </c>
      <c r="T55" s="1" t="e">
        <f>IF($B55=異動保険料_店舗!$E$2,異動保険料_店舗!$H$4*-1,VLOOKUP($P55,異動保険料_店舗!$A$23:$J$34,10))</f>
        <v>#VALUE!</v>
      </c>
      <c r="U55" s="1" t="str">
        <f t="shared" si="4"/>
        <v/>
      </c>
      <c r="V55" s="1" t="e">
        <f t="shared" si="5"/>
        <v>#VALUE!</v>
      </c>
      <c r="W55" s="1" t="e">
        <f>VLOOKUP($J55,異動保険料_薬剤師!$A$8:$J$19,7)</f>
        <v>#VALUE!</v>
      </c>
      <c r="X55" s="1" t="e">
        <f>VLOOKUP($J55,異動保険料_薬剤師!$A$8:$J$19,8)</f>
        <v>#VALUE!</v>
      </c>
      <c r="Y55" s="1" t="e">
        <f>VLOOKUP($J55,異動保険料_薬剤師!$A$8:$J$19,9)</f>
        <v>#VALUE!</v>
      </c>
      <c r="Z55" s="1" t="e">
        <f>VLOOKUP($J55,異動保険料_薬剤師!$A$8:$J$19,10)</f>
        <v>#VALUE!</v>
      </c>
      <c r="AA55" s="1" t="str">
        <f t="shared" si="6"/>
        <v/>
      </c>
      <c r="AB55" s="1" t="e">
        <f t="shared" si="7"/>
        <v>#VALUE!</v>
      </c>
      <c r="AC55" s="1" t="e">
        <f>VLOOKUP($P55,異動保険料_店舗!$A$23:$J$33,7)</f>
        <v>#VALUE!</v>
      </c>
      <c r="AD55" s="1" t="e">
        <f>VLOOKUP($P55,異動保険料_店舗!$A$23:$J$33,8)</f>
        <v>#VALUE!</v>
      </c>
      <c r="AE55" s="1" t="e">
        <f>VLOOKUP($P55,異動保険料_店舗!$A$23:$J$33,9)</f>
        <v>#VALUE!</v>
      </c>
      <c r="AF55" s="1" t="e">
        <f>IF($B55=異動保険料_薬剤師!$E$2,異動保険料_薬剤師!$H$4*-1,VLOOKUP($P55,異動保険料_薬剤師!$A$23:$J$34,10))</f>
        <v>#VALUE!</v>
      </c>
    </row>
    <row r="56" spans="1:32" ht="18" customHeight="1">
      <c r="A56" s="4" t="str">
        <f t="shared" si="8"/>
        <v/>
      </c>
      <c r="B56" s="11"/>
      <c r="C56" s="9"/>
      <c r="D56" s="9"/>
      <c r="E56" s="10"/>
      <c r="F56" s="9"/>
      <c r="G56" s="9"/>
      <c r="H56" s="22" t="str">
        <f ca="1">IF(B56&gt;DATE(異動保険料_店舗!$B$1+1,2,14),"",IF($B56="","",IF($K$1=2,0,OFFSET($N56,0,$J$1+6*$K$1))))</f>
        <v/>
      </c>
      <c r="I56" s="1" t="str">
        <f t="shared" si="1"/>
        <v/>
      </c>
      <c r="J56" s="1" t="e">
        <f t="shared" si="2"/>
        <v>#VALUE!</v>
      </c>
      <c r="K56" s="1" t="e">
        <f>VLOOKUP($J56,異動保険料_店舗!$A$8:$J$19,7)</f>
        <v>#VALUE!</v>
      </c>
      <c r="L56" s="1" t="e">
        <f>VLOOKUP($J56,異動保険料_店舗!$A$8:$J$19,8)</f>
        <v>#VALUE!</v>
      </c>
      <c r="M56" s="1" t="e">
        <f>VLOOKUP($J56,異動保険料_店舗!$A$8:$J$19,9)</f>
        <v>#VALUE!</v>
      </c>
      <c r="N56" s="1" t="e">
        <f>VLOOKUP($J56,異動保険料_店舗!$A$8:$J$19,10)</f>
        <v>#VALUE!</v>
      </c>
      <c r="O56" s="1" t="str">
        <f t="shared" si="0"/>
        <v/>
      </c>
      <c r="P56" s="1" t="e">
        <f t="shared" si="3"/>
        <v>#VALUE!</v>
      </c>
      <c r="Q56" s="1" t="e">
        <f>VLOOKUP($P56,異動保険料_店舗!$A$23:$J$33,7)</f>
        <v>#VALUE!</v>
      </c>
      <c r="R56" s="1" t="e">
        <f>VLOOKUP($P56,異動保険料_店舗!$A$23:$J$33,8)</f>
        <v>#VALUE!</v>
      </c>
      <c r="S56" s="1" t="e">
        <f>VLOOKUP($P56,異動保険料_店舗!$A$23:$J$33,9)</f>
        <v>#VALUE!</v>
      </c>
      <c r="T56" s="1" t="e">
        <f>IF($B56=異動保険料_店舗!$E$2,異動保険料_店舗!$H$4*-1,VLOOKUP($P56,異動保険料_店舗!$A$23:$J$34,10))</f>
        <v>#VALUE!</v>
      </c>
      <c r="U56" s="1" t="str">
        <f t="shared" si="4"/>
        <v/>
      </c>
      <c r="V56" s="1" t="e">
        <f t="shared" si="5"/>
        <v>#VALUE!</v>
      </c>
      <c r="W56" s="1" t="e">
        <f>VLOOKUP($J56,異動保険料_薬剤師!$A$8:$J$19,7)</f>
        <v>#VALUE!</v>
      </c>
      <c r="X56" s="1" t="e">
        <f>VLOOKUP($J56,異動保険料_薬剤師!$A$8:$J$19,8)</f>
        <v>#VALUE!</v>
      </c>
      <c r="Y56" s="1" t="e">
        <f>VLOOKUP($J56,異動保険料_薬剤師!$A$8:$J$19,9)</f>
        <v>#VALUE!</v>
      </c>
      <c r="Z56" s="1" t="e">
        <f>VLOOKUP($J56,異動保険料_薬剤師!$A$8:$J$19,10)</f>
        <v>#VALUE!</v>
      </c>
      <c r="AA56" s="1" t="str">
        <f t="shared" si="6"/>
        <v/>
      </c>
      <c r="AB56" s="1" t="e">
        <f t="shared" si="7"/>
        <v>#VALUE!</v>
      </c>
      <c r="AC56" s="1" t="e">
        <f>VLOOKUP($P56,異動保険料_店舗!$A$23:$J$33,7)</f>
        <v>#VALUE!</v>
      </c>
      <c r="AD56" s="1" t="e">
        <f>VLOOKUP($P56,異動保険料_店舗!$A$23:$J$33,8)</f>
        <v>#VALUE!</v>
      </c>
      <c r="AE56" s="1" t="e">
        <f>VLOOKUP($P56,異動保険料_店舗!$A$23:$J$33,9)</f>
        <v>#VALUE!</v>
      </c>
      <c r="AF56" s="1" t="e">
        <f>IF($B56=異動保険料_薬剤師!$E$2,異動保険料_薬剤師!$H$4*-1,VLOOKUP($P56,異動保険料_薬剤師!$A$23:$J$34,10))</f>
        <v>#VALUE!</v>
      </c>
    </row>
    <row r="57" spans="1:32" ht="18" customHeight="1">
      <c r="A57" s="4" t="str">
        <f t="shared" si="8"/>
        <v/>
      </c>
      <c r="B57" s="11"/>
      <c r="C57" s="9"/>
      <c r="D57" s="9"/>
      <c r="E57" s="10"/>
      <c r="F57" s="9"/>
      <c r="G57" s="9"/>
      <c r="H57" s="22" t="str">
        <f ca="1">IF(B57&gt;DATE(異動保険料_店舗!$B$1+1,2,14),"",IF($B57="","",IF($K$1=2,0,OFFSET($N57,0,$J$1+6*$K$1))))</f>
        <v/>
      </c>
      <c r="I57" s="1" t="str">
        <f t="shared" si="1"/>
        <v/>
      </c>
      <c r="J57" s="1" t="e">
        <f t="shared" si="2"/>
        <v>#VALUE!</v>
      </c>
      <c r="K57" s="1" t="e">
        <f>VLOOKUP($J57,異動保険料_店舗!$A$8:$J$19,7)</f>
        <v>#VALUE!</v>
      </c>
      <c r="L57" s="1" t="e">
        <f>VLOOKUP($J57,異動保険料_店舗!$A$8:$J$19,8)</f>
        <v>#VALUE!</v>
      </c>
      <c r="M57" s="1" t="e">
        <f>VLOOKUP($J57,異動保険料_店舗!$A$8:$J$19,9)</f>
        <v>#VALUE!</v>
      </c>
      <c r="N57" s="1" t="e">
        <f>VLOOKUP($J57,異動保険料_店舗!$A$8:$J$19,10)</f>
        <v>#VALUE!</v>
      </c>
      <c r="O57" s="1" t="str">
        <f t="shared" si="0"/>
        <v/>
      </c>
      <c r="P57" s="1" t="e">
        <f t="shared" si="3"/>
        <v>#VALUE!</v>
      </c>
      <c r="Q57" s="1" t="e">
        <f>VLOOKUP($P57,異動保険料_店舗!$A$23:$J$33,7)</f>
        <v>#VALUE!</v>
      </c>
      <c r="R57" s="1" t="e">
        <f>VLOOKUP($P57,異動保険料_店舗!$A$23:$J$33,8)</f>
        <v>#VALUE!</v>
      </c>
      <c r="S57" s="1" t="e">
        <f>VLOOKUP($P57,異動保険料_店舗!$A$23:$J$33,9)</f>
        <v>#VALUE!</v>
      </c>
      <c r="T57" s="1" t="e">
        <f>IF($B57=異動保険料_店舗!$E$2,異動保険料_店舗!$H$4*-1,VLOOKUP($P57,異動保険料_店舗!$A$23:$J$34,10))</f>
        <v>#VALUE!</v>
      </c>
      <c r="U57" s="1" t="str">
        <f t="shared" si="4"/>
        <v/>
      </c>
      <c r="V57" s="1" t="e">
        <f t="shared" si="5"/>
        <v>#VALUE!</v>
      </c>
      <c r="W57" s="1" t="e">
        <f>VLOOKUP($J57,異動保険料_薬剤師!$A$8:$J$19,7)</f>
        <v>#VALUE!</v>
      </c>
      <c r="X57" s="1" t="e">
        <f>VLOOKUP($J57,異動保険料_薬剤師!$A$8:$J$19,8)</f>
        <v>#VALUE!</v>
      </c>
      <c r="Y57" s="1" t="e">
        <f>VLOOKUP($J57,異動保険料_薬剤師!$A$8:$J$19,9)</f>
        <v>#VALUE!</v>
      </c>
      <c r="Z57" s="1" t="e">
        <f>VLOOKUP($J57,異動保険料_薬剤師!$A$8:$J$19,10)</f>
        <v>#VALUE!</v>
      </c>
      <c r="AA57" s="1" t="str">
        <f t="shared" si="6"/>
        <v/>
      </c>
      <c r="AB57" s="1" t="e">
        <f t="shared" si="7"/>
        <v>#VALUE!</v>
      </c>
      <c r="AC57" s="1" t="e">
        <f>VLOOKUP($P57,異動保険料_店舗!$A$23:$J$33,7)</f>
        <v>#VALUE!</v>
      </c>
      <c r="AD57" s="1" t="e">
        <f>VLOOKUP($P57,異動保険料_店舗!$A$23:$J$33,8)</f>
        <v>#VALUE!</v>
      </c>
      <c r="AE57" s="1" t="e">
        <f>VLOOKUP($P57,異動保険料_店舗!$A$23:$J$33,9)</f>
        <v>#VALUE!</v>
      </c>
      <c r="AF57" s="1" t="e">
        <f>IF($B57=異動保険料_薬剤師!$E$2,異動保険料_薬剤師!$H$4*-1,VLOOKUP($P57,異動保険料_薬剤師!$A$23:$J$34,10))</f>
        <v>#VALUE!</v>
      </c>
    </row>
    <row r="58" spans="1:32" ht="18" customHeight="1">
      <c r="A58" s="4" t="str">
        <f t="shared" si="8"/>
        <v/>
      </c>
      <c r="B58" s="11"/>
      <c r="C58" s="9"/>
      <c r="D58" s="9"/>
      <c r="E58" s="10"/>
      <c r="F58" s="9"/>
      <c r="G58" s="9"/>
      <c r="H58" s="22" t="str">
        <f ca="1">IF(B58&gt;DATE(異動保険料_店舗!$B$1+1,2,14),"",IF($B58="","",IF($K$1=2,0,OFFSET($N58,0,$J$1+6*$K$1))))</f>
        <v/>
      </c>
      <c r="I58" s="1" t="str">
        <f t="shared" si="1"/>
        <v/>
      </c>
      <c r="J58" s="1" t="e">
        <f t="shared" si="2"/>
        <v>#VALUE!</v>
      </c>
      <c r="K58" s="1" t="e">
        <f>VLOOKUP($J58,異動保険料_店舗!$A$8:$J$19,7)</f>
        <v>#VALUE!</v>
      </c>
      <c r="L58" s="1" t="e">
        <f>VLOOKUP($J58,異動保険料_店舗!$A$8:$J$19,8)</f>
        <v>#VALUE!</v>
      </c>
      <c r="M58" s="1" t="e">
        <f>VLOOKUP($J58,異動保険料_店舗!$A$8:$J$19,9)</f>
        <v>#VALUE!</v>
      </c>
      <c r="N58" s="1" t="e">
        <f>VLOOKUP($J58,異動保険料_店舗!$A$8:$J$19,10)</f>
        <v>#VALUE!</v>
      </c>
      <c r="O58" s="1" t="str">
        <f t="shared" si="0"/>
        <v/>
      </c>
      <c r="P58" s="1" t="e">
        <f t="shared" si="3"/>
        <v>#VALUE!</v>
      </c>
      <c r="Q58" s="1" t="e">
        <f>VLOOKUP($P58,異動保険料_店舗!$A$23:$J$33,7)</f>
        <v>#VALUE!</v>
      </c>
      <c r="R58" s="1" t="e">
        <f>VLOOKUP($P58,異動保険料_店舗!$A$23:$J$33,8)</f>
        <v>#VALUE!</v>
      </c>
      <c r="S58" s="1" t="e">
        <f>VLOOKUP($P58,異動保険料_店舗!$A$23:$J$33,9)</f>
        <v>#VALUE!</v>
      </c>
      <c r="T58" s="1" t="e">
        <f>IF($B58=異動保険料_店舗!$E$2,異動保険料_店舗!$H$4*-1,VLOOKUP($P58,異動保険料_店舗!$A$23:$J$34,10))</f>
        <v>#VALUE!</v>
      </c>
      <c r="U58" s="1" t="str">
        <f t="shared" si="4"/>
        <v/>
      </c>
      <c r="V58" s="1" t="e">
        <f t="shared" si="5"/>
        <v>#VALUE!</v>
      </c>
      <c r="W58" s="1" t="e">
        <f>VLOOKUP($J58,異動保険料_薬剤師!$A$8:$J$19,7)</f>
        <v>#VALUE!</v>
      </c>
      <c r="X58" s="1" t="e">
        <f>VLOOKUP($J58,異動保険料_薬剤師!$A$8:$J$19,8)</f>
        <v>#VALUE!</v>
      </c>
      <c r="Y58" s="1" t="e">
        <f>VLOOKUP($J58,異動保険料_薬剤師!$A$8:$J$19,9)</f>
        <v>#VALUE!</v>
      </c>
      <c r="Z58" s="1" t="e">
        <f>VLOOKUP($J58,異動保険料_薬剤師!$A$8:$J$19,10)</f>
        <v>#VALUE!</v>
      </c>
      <c r="AA58" s="1" t="str">
        <f t="shared" si="6"/>
        <v/>
      </c>
      <c r="AB58" s="1" t="e">
        <f t="shared" si="7"/>
        <v>#VALUE!</v>
      </c>
      <c r="AC58" s="1" t="e">
        <f>VLOOKUP($P58,異動保険料_店舗!$A$23:$J$33,7)</f>
        <v>#VALUE!</v>
      </c>
      <c r="AD58" s="1" t="e">
        <f>VLOOKUP($P58,異動保険料_店舗!$A$23:$J$33,8)</f>
        <v>#VALUE!</v>
      </c>
      <c r="AE58" s="1" t="e">
        <f>VLOOKUP($P58,異動保険料_店舗!$A$23:$J$33,9)</f>
        <v>#VALUE!</v>
      </c>
      <c r="AF58" s="1" t="e">
        <f>IF($B58=異動保険料_薬剤師!$E$2,異動保険料_薬剤師!$H$4*-1,VLOOKUP($P58,異動保険料_薬剤師!$A$23:$J$34,10))</f>
        <v>#VALUE!</v>
      </c>
    </row>
    <row r="59" spans="1:32" ht="18" customHeight="1">
      <c r="A59" s="4" t="str">
        <f t="shared" si="8"/>
        <v/>
      </c>
      <c r="B59" s="11"/>
      <c r="C59" s="9"/>
      <c r="D59" s="9"/>
      <c r="E59" s="10"/>
      <c r="F59" s="9"/>
      <c r="G59" s="9"/>
      <c r="H59" s="22" t="str">
        <f ca="1">IF(B59&gt;DATE(異動保険料_店舗!$B$1+1,2,14),"",IF($B59="","",IF($K$1=2,0,OFFSET($N59,0,$J$1+6*$K$1))))</f>
        <v/>
      </c>
      <c r="I59" s="1" t="str">
        <f t="shared" si="1"/>
        <v/>
      </c>
      <c r="J59" s="1" t="e">
        <f t="shared" si="2"/>
        <v>#VALUE!</v>
      </c>
      <c r="K59" s="1" t="e">
        <f>VLOOKUP($J59,異動保険料_店舗!$A$8:$J$19,7)</f>
        <v>#VALUE!</v>
      </c>
      <c r="L59" s="1" t="e">
        <f>VLOOKUP($J59,異動保険料_店舗!$A$8:$J$19,8)</f>
        <v>#VALUE!</v>
      </c>
      <c r="M59" s="1" t="e">
        <f>VLOOKUP($J59,異動保険料_店舗!$A$8:$J$19,9)</f>
        <v>#VALUE!</v>
      </c>
      <c r="N59" s="1" t="e">
        <f>VLOOKUP($J59,異動保険料_店舗!$A$8:$J$19,10)</f>
        <v>#VALUE!</v>
      </c>
      <c r="O59" s="1" t="str">
        <f t="shared" si="0"/>
        <v/>
      </c>
      <c r="P59" s="1" t="e">
        <f t="shared" si="3"/>
        <v>#VALUE!</v>
      </c>
      <c r="Q59" s="1" t="e">
        <f>VLOOKUP($P59,異動保険料_店舗!$A$23:$J$33,7)</f>
        <v>#VALUE!</v>
      </c>
      <c r="R59" s="1" t="e">
        <f>VLOOKUP($P59,異動保険料_店舗!$A$23:$J$33,8)</f>
        <v>#VALUE!</v>
      </c>
      <c r="S59" s="1" t="e">
        <f>VLOOKUP($P59,異動保険料_店舗!$A$23:$J$33,9)</f>
        <v>#VALUE!</v>
      </c>
      <c r="T59" s="1" t="e">
        <f>IF($B59=異動保険料_店舗!$E$2,異動保険料_店舗!$H$4*-1,VLOOKUP($P59,異動保険料_店舗!$A$23:$J$34,10))</f>
        <v>#VALUE!</v>
      </c>
      <c r="U59" s="1" t="str">
        <f t="shared" si="4"/>
        <v/>
      </c>
      <c r="V59" s="1" t="e">
        <f t="shared" si="5"/>
        <v>#VALUE!</v>
      </c>
      <c r="W59" s="1" t="e">
        <f>VLOOKUP($J59,異動保険料_薬剤師!$A$8:$J$19,7)</f>
        <v>#VALUE!</v>
      </c>
      <c r="X59" s="1" t="e">
        <f>VLOOKUP($J59,異動保険料_薬剤師!$A$8:$J$19,8)</f>
        <v>#VALUE!</v>
      </c>
      <c r="Y59" s="1" t="e">
        <f>VLOOKUP($J59,異動保険料_薬剤師!$A$8:$J$19,9)</f>
        <v>#VALUE!</v>
      </c>
      <c r="Z59" s="1" t="e">
        <f>VLOOKUP($J59,異動保険料_薬剤師!$A$8:$J$19,10)</f>
        <v>#VALUE!</v>
      </c>
      <c r="AA59" s="1" t="str">
        <f t="shared" si="6"/>
        <v/>
      </c>
      <c r="AB59" s="1" t="e">
        <f t="shared" si="7"/>
        <v>#VALUE!</v>
      </c>
      <c r="AC59" s="1" t="e">
        <f>VLOOKUP($P59,異動保険料_店舗!$A$23:$J$33,7)</f>
        <v>#VALUE!</v>
      </c>
      <c r="AD59" s="1" t="e">
        <f>VLOOKUP($P59,異動保険料_店舗!$A$23:$J$33,8)</f>
        <v>#VALUE!</v>
      </c>
      <c r="AE59" s="1" t="e">
        <f>VLOOKUP($P59,異動保険料_店舗!$A$23:$J$33,9)</f>
        <v>#VALUE!</v>
      </c>
      <c r="AF59" s="1" t="e">
        <f>IF($B59=異動保険料_薬剤師!$E$2,異動保険料_薬剤師!$H$4*-1,VLOOKUP($P59,異動保険料_薬剤師!$A$23:$J$34,10))</f>
        <v>#VALUE!</v>
      </c>
    </row>
    <row r="60" spans="1:32" ht="18" customHeight="1">
      <c r="A60" s="4" t="str">
        <f t="shared" si="8"/>
        <v/>
      </c>
      <c r="B60" s="11"/>
      <c r="C60" s="9"/>
      <c r="D60" s="9"/>
      <c r="E60" s="10"/>
      <c r="F60" s="9"/>
      <c r="G60" s="9"/>
      <c r="H60" s="22" t="str">
        <f ca="1">IF(B60&gt;DATE(異動保険料_店舗!$B$1+1,2,14),"",IF($B60="","",IF($K$1=2,0,OFFSET($N60,0,$J$1+6*$K$1))))</f>
        <v/>
      </c>
      <c r="I60" s="1" t="str">
        <f t="shared" si="1"/>
        <v/>
      </c>
      <c r="J60" s="1" t="e">
        <f t="shared" si="2"/>
        <v>#VALUE!</v>
      </c>
      <c r="K60" s="1" t="e">
        <f>VLOOKUP($J60,異動保険料_店舗!$A$8:$J$19,7)</f>
        <v>#VALUE!</v>
      </c>
      <c r="L60" s="1" t="e">
        <f>VLOOKUP($J60,異動保険料_店舗!$A$8:$J$19,8)</f>
        <v>#VALUE!</v>
      </c>
      <c r="M60" s="1" t="e">
        <f>VLOOKUP($J60,異動保険料_店舗!$A$8:$J$19,9)</f>
        <v>#VALUE!</v>
      </c>
      <c r="N60" s="1" t="e">
        <f>VLOOKUP($J60,異動保険料_店舗!$A$8:$J$19,10)</f>
        <v>#VALUE!</v>
      </c>
      <c r="O60" s="1" t="str">
        <f t="shared" si="0"/>
        <v/>
      </c>
      <c r="P60" s="1" t="e">
        <f t="shared" si="3"/>
        <v>#VALUE!</v>
      </c>
      <c r="Q60" s="1" t="e">
        <f>VLOOKUP($P60,異動保険料_店舗!$A$23:$J$33,7)</f>
        <v>#VALUE!</v>
      </c>
      <c r="R60" s="1" t="e">
        <f>VLOOKUP($P60,異動保険料_店舗!$A$23:$J$33,8)</f>
        <v>#VALUE!</v>
      </c>
      <c r="S60" s="1" t="e">
        <f>VLOOKUP($P60,異動保険料_店舗!$A$23:$J$33,9)</f>
        <v>#VALUE!</v>
      </c>
      <c r="T60" s="1" t="e">
        <f>IF($B60=異動保険料_店舗!$E$2,異動保険料_店舗!$H$4*-1,VLOOKUP($P60,異動保険料_店舗!$A$23:$J$34,10))</f>
        <v>#VALUE!</v>
      </c>
      <c r="U60" s="1" t="str">
        <f t="shared" si="4"/>
        <v/>
      </c>
      <c r="V60" s="1" t="e">
        <f t="shared" si="5"/>
        <v>#VALUE!</v>
      </c>
      <c r="W60" s="1" t="e">
        <f>VLOOKUP($J60,異動保険料_薬剤師!$A$8:$J$19,7)</f>
        <v>#VALUE!</v>
      </c>
      <c r="X60" s="1" t="e">
        <f>VLOOKUP($J60,異動保険料_薬剤師!$A$8:$J$19,8)</f>
        <v>#VALUE!</v>
      </c>
      <c r="Y60" s="1" t="e">
        <f>VLOOKUP($J60,異動保険料_薬剤師!$A$8:$J$19,9)</f>
        <v>#VALUE!</v>
      </c>
      <c r="Z60" s="1" t="e">
        <f>VLOOKUP($J60,異動保険料_薬剤師!$A$8:$J$19,10)</f>
        <v>#VALUE!</v>
      </c>
      <c r="AA60" s="1" t="str">
        <f t="shared" si="6"/>
        <v/>
      </c>
      <c r="AB60" s="1" t="e">
        <f t="shared" si="7"/>
        <v>#VALUE!</v>
      </c>
      <c r="AC60" s="1" t="e">
        <f>VLOOKUP($P60,異動保険料_店舗!$A$23:$J$33,7)</f>
        <v>#VALUE!</v>
      </c>
      <c r="AD60" s="1" t="e">
        <f>VLOOKUP($P60,異動保険料_店舗!$A$23:$J$33,8)</f>
        <v>#VALUE!</v>
      </c>
      <c r="AE60" s="1" t="e">
        <f>VLOOKUP($P60,異動保険料_店舗!$A$23:$J$33,9)</f>
        <v>#VALUE!</v>
      </c>
      <c r="AF60" s="1" t="e">
        <f>IF($B60=異動保険料_薬剤師!$E$2,異動保険料_薬剤師!$H$4*-1,VLOOKUP($P60,異動保険料_薬剤師!$A$23:$J$34,10))</f>
        <v>#VALUE!</v>
      </c>
    </row>
    <row r="61" spans="1:32" ht="18" customHeight="1">
      <c r="A61" s="4" t="str">
        <f t="shared" si="8"/>
        <v/>
      </c>
      <c r="B61" s="11"/>
      <c r="C61" s="9"/>
      <c r="D61" s="9"/>
      <c r="E61" s="10"/>
      <c r="F61" s="9"/>
      <c r="G61" s="9"/>
      <c r="H61" s="22" t="str">
        <f ca="1">IF(B61&gt;DATE(異動保険料_店舗!$B$1+1,2,14),"",IF($B61="","",IF($K$1=2,0,OFFSET($N61,0,$J$1+6*$K$1))))</f>
        <v/>
      </c>
      <c r="I61" s="1" t="str">
        <f t="shared" si="1"/>
        <v/>
      </c>
      <c r="J61" s="1" t="e">
        <f t="shared" si="2"/>
        <v>#VALUE!</v>
      </c>
      <c r="K61" s="1" t="e">
        <f>VLOOKUP($J61,異動保険料_店舗!$A$8:$J$19,7)</f>
        <v>#VALUE!</v>
      </c>
      <c r="L61" s="1" t="e">
        <f>VLOOKUP($J61,異動保険料_店舗!$A$8:$J$19,8)</f>
        <v>#VALUE!</v>
      </c>
      <c r="M61" s="1" t="e">
        <f>VLOOKUP($J61,異動保険料_店舗!$A$8:$J$19,9)</f>
        <v>#VALUE!</v>
      </c>
      <c r="N61" s="1" t="e">
        <f>VLOOKUP($J61,異動保険料_店舗!$A$8:$J$19,10)</f>
        <v>#VALUE!</v>
      </c>
      <c r="O61" s="1" t="str">
        <f t="shared" si="0"/>
        <v/>
      </c>
      <c r="P61" s="1" t="e">
        <f t="shared" si="3"/>
        <v>#VALUE!</v>
      </c>
      <c r="Q61" s="1" t="e">
        <f>VLOOKUP($P61,異動保険料_店舗!$A$23:$J$33,7)</f>
        <v>#VALUE!</v>
      </c>
      <c r="R61" s="1" t="e">
        <f>VLOOKUP($P61,異動保険料_店舗!$A$23:$J$33,8)</f>
        <v>#VALUE!</v>
      </c>
      <c r="S61" s="1" t="e">
        <f>VLOOKUP($P61,異動保険料_店舗!$A$23:$J$33,9)</f>
        <v>#VALUE!</v>
      </c>
      <c r="T61" s="1" t="e">
        <f>IF($B61=異動保険料_店舗!$E$2,異動保険料_店舗!$H$4*-1,VLOOKUP($P61,異動保険料_店舗!$A$23:$J$34,10))</f>
        <v>#VALUE!</v>
      </c>
      <c r="U61" s="1" t="str">
        <f t="shared" si="4"/>
        <v/>
      </c>
      <c r="V61" s="1" t="e">
        <f t="shared" si="5"/>
        <v>#VALUE!</v>
      </c>
      <c r="W61" s="1" t="e">
        <f>VLOOKUP($J61,異動保険料_薬剤師!$A$8:$J$19,7)</f>
        <v>#VALUE!</v>
      </c>
      <c r="X61" s="1" t="e">
        <f>VLOOKUP($J61,異動保険料_薬剤師!$A$8:$J$19,8)</f>
        <v>#VALUE!</v>
      </c>
      <c r="Y61" s="1" t="e">
        <f>VLOOKUP($J61,異動保険料_薬剤師!$A$8:$J$19,9)</f>
        <v>#VALUE!</v>
      </c>
      <c r="Z61" s="1" t="e">
        <f>VLOOKUP($J61,異動保険料_薬剤師!$A$8:$J$19,10)</f>
        <v>#VALUE!</v>
      </c>
      <c r="AA61" s="1" t="str">
        <f t="shared" si="6"/>
        <v/>
      </c>
      <c r="AB61" s="1" t="e">
        <f t="shared" si="7"/>
        <v>#VALUE!</v>
      </c>
      <c r="AC61" s="1" t="e">
        <f>VLOOKUP($P61,異動保険料_店舗!$A$23:$J$33,7)</f>
        <v>#VALUE!</v>
      </c>
      <c r="AD61" s="1" t="e">
        <f>VLOOKUP($P61,異動保険料_店舗!$A$23:$J$33,8)</f>
        <v>#VALUE!</v>
      </c>
      <c r="AE61" s="1" t="e">
        <f>VLOOKUP($P61,異動保険料_店舗!$A$23:$J$33,9)</f>
        <v>#VALUE!</v>
      </c>
      <c r="AF61" s="1" t="e">
        <f>IF($B61=異動保険料_薬剤師!$E$2,異動保険料_薬剤師!$H$4*-1,VLOOKUP($P61,異動保険料_薬剤師!$A$23:$J$34,10))</f>
        <v>#VALUE!</v>
      </c>
    </row>
    <row r="62" spans="1:32" ht="18" customHeight="1">
      <c r="A62" s="4" t="str">
        <f t="shared" si="8"/>
        <v/>
      </c>
      <c r="B62" s="11"/>
      <c r="C62" s="9"/>
      <c r="D62" s="9"/>
      <c r="E62" s="10"/>
      <c r="F62" s="9"/>
      <c r="G62" s="9"/>
      <c r="H62" s="22" t="str">
        <f ca="1">IF(B62&gt;DATE(異動保険料_店舗!$B$1+1,2,14),"",IF($B62="","",IF($K$1=2,0,OFFSET($N62,0,$J$1+6*$K$1))))</f>
        <v/>
      </c>
      <c r="I62" s="1" t="str">
        <f t="shared" si="1"/>
        <v/>
      </c>
      <c r="J62" s="1" t="e">
        <f t="shared" si="2"/>
        <v>#VALUE!</v>
      </c>
      <c r="K62" s="1" t="e">
        <f>VLOOKUP($J62,異動保険料_店舗!$A$8:$J$19,7)</f>
        <v>#VALUE!</v>
      </c>
      <c r="L62" s="1" t="e">
        <f>VLOOKUP($J62,異動保険料_店舗!$A$8:$J$19,8)</f>
        <v>#VALUE!</v>
      </c>
      <c r="M62" s="1" t="e">
        <f>VLOOKUP($J62,異動保険料_店舗!$A$8:$J$19,9)</f>
        <v>#VALUE!</v>
      </c>
      <c r="N62" s="1" t="e">
        <f>VLOOKUP($J62,異動保険料_店舗!$A$8:$J$19,10)</f>
        <v>#VALUE!</v>
      </c>
      <c r="O62" s="1" t="str">
        <f t="shared" si="0"/>
        <v/>
      </c>
      <c r="P62" s="1" t="e">
        <f t="shared" si="3"/>
        <v>#VALUE!</v>
      </c>
      <c r="Q62" s="1" t="e">
        <f>VLOOKUP($P62,異動保険料_店舗!$A$23:$J$33,7)</f>
        <v>#VALUE!</v>
      </c>
      <c r="R62" s="1" t="e">
        <f>VLOOKUP($P62,異動保険料_店舗!$A$23:$J$33,8)</f>
        <v>#VALUE!</v>
      </c>
      <c r="S62" s="1" t="e">
        <f>VLOOKUP($P62,異動保険料_店舗!$A$23:$J$33,9)</f>
        <v>#VALUE!</v>
      </c>
      <c r="T62" s="1" t="e">
        <f>IF($B62=異動保険料_店舗!$E$2,異動保険料_店舗!$H$4*-1,VLOOKUP($P62,異動保険料_店舗!$A$23:$J$34,10))</f>
        <v>#VALUE!</v>
      </c>
      <c r="U62" s="1" t="str">
        <f t="shared" si="4"/>
        <v/>
      </c>
      <c r="V62" s="1" t="e">
        <f t="shared" si="5"/>
        <v>#VALUE!</v>
      </c>
      <c r="W62" s="1" t="e">
        <f>VLOOKUP($J62,異動保険料_薬剤師!$A$8:$J$19,7)</f>
        <v>#VALUE!</v>
      </c>
      <c r="X62" s="1" t="e">
        <f>VLOOKUP($J62,異動保険料_薬剤師!$A$8:$J$19,8)</f>
        <v>#VALUE!</v>
      </c>
      <c r="Y62" s="1" t="e">
        <f>VLOOKUP($J62,異動保険料_薬剤師!$A$8:$J$19,9)</f>
        <v>#VALUE!</v>
      </c>
      <c r="Z62" s="1" t="e">
        <f>VLOOKUP($J62,異動保険料_薬剤師!$A$8:$J$19,10)</f>
        <v>#VALUE!</v>
      </c>
      <c r="AA62" s="1" t="str">
        <f t="shared" si="6"/>
        <v/>
      </c>
      <c r="AB62" s="1" t="e">
        <f t="shared" si="7"/>
        <v>#VALUE!</v>
      </c>
      <c r="AC62" s="1" t="e">
        <f>VLOOKUP($P62,異動保険料_店舗!$A$23:$J$33,7)</f>
        <v>#VALUE!</v>
      </c>
      <c r="AD62" s="1" t="e">
        <f>VLOOKUP($P62,異動保険料_店舗!$A$23:$J$33,8)</f>
        <v>#VALUE!</v>
      </c>
      <c r="AE62" s="1" t="e">
        <f>VLOOKUP($P62,異動保険料_店舗!$A$23:$J$33,9)</f>
        <v>#VALUE!</v>
      </c>
      <c r="AF62" s="1" t="e">
        <f>IF($B62=異動保険料_薬剤師!$E$2,異動保険料_薬剤師!$H$4*-1,VLOOKUP($P62,異動保険料_薬剤師!$A$23:$J$34,10))</f>
        <v>#VALUE!</v>
      </c>
    </row>
    <row r="63" spans="1:32" ht="18" customHeight="1">
      <c r="A63" s="4" t="str">
        <f t="shared" si="8"/>
        <v/>
      </c>
      <c r="B63" s="11"/>
      <c r="C63" s="9"/>
      <c r="D63" s="9"/>
      <c r="E63" s="10"/>
      <c r="F63" s="9"/>
      <c r="G63" s="9"/>
      <c r="H63" s="22" t="str">
        <f ca="1">IF(B63&gt;DATE(異動保険料_店舗!$B$1+1,2,14),"",IF($B63="","",IF($K$1=2,0,OFFSET($N63,0,$J$1+6*$K$1))))</f>
        <v/>
      </c>
      <c r="I63" s="1" t="str">
        <f t="shared" si="1"/>
        <v/>
      </c>
      <c r="J63" s="1" t="e">
        <f t="shared" si="2"/>
        <v>#VALUE!</v>
      </c>
      <c r="K63" s="1" t="e">
        <f>VLOOKUP($J63,異動保険料_店舗!$A$8:$J$19,7)</f>
        <v>#VALUE!</v>
      </c>
      <c r="L63" s="1" t="e">
        <f>VLOOKUP($J63,異動保険料_店舗!$A$8:$J$19,8)</f>
        <v>#VALUE!</v>
      </c>
      <c r="M63" s="1" t="e">
        <f>VLOOKUP($J63,異動保険料_店舗!$A$8:$J$19,9)</f>
        <v>#VALUE!</v>
      </c>
      <c r="N63" s="1" t="e">
        <f>VLOOKUP($J63,異動保険料_店舗!$A$8:$J$19,10)</f>
        <v>#VALUE!</v>
      </c>
      <c r="O63" s="1" t="str">
        <f t="shared" si="0"/>
        <v/>
      </c>
      <c r="P63" s="1" t="e">
        <f t="shared" si="3"/>
        <v>#VALUE!</v>
      </c>
      <c r="Q63" s="1" t="e">
        <f>VLOOKUP($P63,異動保険料_店舗!$A$23:$J$33,7)</f>
        <v>#VALUE!</v>
      </c>
      <c r="R63" s="1" t="e">
        <f>VLOOKUP($P63,異動保険料_店舗!$A$23:$J$33,8)</f>
        <v>#VALUE!</v>
      </c>
      <c r="S63" s="1" t="e">
        <f>VLOOKUP($P63,異動保険料_店舗!$A$23:$J$33,9)</f>
        <v>#VALUE!</v>
      </c>
      <c r="T63" s="1" t="e">
        <f>IF($B63=異動保険料_店舗!$E$2,異動保険料_店舗!$H$4*-1,VLOOKUP($P63,異動保険料_店舗!$A$23:$J$34,10))</f>
        <v>#VALUE!</v>
      </c>
      <c r="U63" s="1" t="str">
        <f t="shared" si="4"/>
        <v/>
      </c>
      <c r="V63" s="1" t="e">
        <f t="shared" si="5"/>
        <v>#VALUE!</v>
      </c>
      <c r="W63" s="1" t="e">
        <f>VLOOKUP($J63,異動保険料_薬剤師!$A$8:$J$19,7)</f>
        <v>#VALUE!</v>
      </c>
      <c r="X63" s="1" t="e">
        <f>VLOOKUP($J63,異動保険料_薬剤師!$A$8:$J$19,8)</f>
        <v>#VALUE!</v>
      </c>
      <c r="Y63" s="1" t="e">
        <f>VLOOKUP($J63,異動保険料_薬剤師!$A$8:$J$19,9)</f>
        <v>#VALUE!</v>
      </c>
      <c r="Z63" s="1" t="e">
        <f>VLOOKUP($J63,異動保険料_薬剤師!$A$8:$J$19,10)</f>
        <v>#VALUE!</v>
      </c>
      <c r="AA63" s="1" t="str">
        <f t="shared" si="6"/>
        <v/>
      </c>
      <c r="AB63" s="1" t="e">
        <f t="shared" si="7"/>
        <v>#VALUE!</v>
      </c>
      <c r="AC63" s="1" t="e">
        <f>VLOOKUP($P63,異動保険料_店舗!$A$23:$J$33,7)</f>
        <v>#VALUE!</v>
      </c>
      <c r="AD63" s="1" t="e">
        <f>VLOOKUP($P63,異動保険料_店舗!$A$23:$J$33,8)</f>
        <v>#VALUE!</v>
      </c>
      <c r="AE63" s="1" t="e">
        <f>VLOOKUP($P63,異動保険料_店舗!$A$23:$J$33,9)</f>
        <v>#VALUE!</v>
      </c>
      <c r="AF63" s="1" t="e">
        <f>IF($B63=異動保険料_薬剤師!$E$2,異動保険料_薬剤師!$H$4*-1,VLOOKUP($P63,異動保険料_薬剤師!$A$23:$J$34,10))</f>
        <v>#VALUE!</v>
      </c>
    </row>
    <row r="64" spans="1:32" ht="18" customHeight="1">
      <c r="A64" s="4" t="str">
        <f t="shared" si="8"/>
        <v/>
      </c>
      <c r="B64" s="11"/>
      <c r="C64" s="9"/>
      <c r="D64" s="9"/>
      <c r="E64" s="10"/>
      <c r="F64" s="9"/>
      <c r="G64" s="9"/>
      <c r="H64" s="22" t="str">
        <f ca="1">IF(B64&gt;DATE(異動保険料_店舗!$B$1+1,2,14),"",IF($B64="","",IF($K$1=2,0,OFFSET($N64,0,$J$1+6*$K$1))))</f>
        <v/>
      </c>
      <c r="I64" s="1" t="str">
        <f t="shared" si="1"/>
        <v/>
      </c>
      <c r="J64" s="1" t="e">
        <f t="shared" si="2"/>
        <v>#VALUE!</v>
      </c>
      <c r="K64" s="1" t="e">
        <f>VLOOKUP($J64,異動保険料_店舗!$A$8:$J$19,7)</f>
        <v>#VALUE!</v>
      </c>
      <c r="L64" s="1" t="e">
        <f>VLOOKUP($J64,異動保険料_店舗!$A$8:$J$19,8)</f>
        <v>#VALUE!</v>
      </c>
      <c r="M64" s="1" t="e">
        <f>VLOOKUP($J64,異動保険料_店舗!$A$8:$J$19,9)</f>
        <v>#VALUE!</v>
      </c>
      <c r="N64" s="1" t="e">
        <f>VLOOKUP($J64,異動保険料_店舗!$A$8:$J$19,10)</f>
        <v>#VALUE!</v>
      </c>
      <c r="O64" s="1" t="str">
        <f t="shared" si="0"/>
        <v/>
      </c>
      <c r="P64" s="1" t="e">
        <f t="shared" si="3"/>
        <v>#VALUE!</v>
      </c>
      <c r="Q64" s="1" t="e">
        <f>VLOOKUP($P64,異動保険料_店舗!$A$23:$J$33,7)</f>
        <v>#VALUE!</v>
      </c>
      <c r="R64" s="1" t="e">
        <f>VLOOKUP($P64,異動保険料_店舗!$A$23:$J$33,8)</f>
        <v>#VALUE!</v>
      </c>
      <c r="S64" s="1" t="e">
        <f>VLOOKUP($P64,異動保険料_店舗!$A$23:$J$33,9)</f>
        <v>#VALUE!</v>
      </c>
      <c r="T64" s="1" t="e">
        <f>IF($B64=異動保険料_店舗!$E$2,異動保険料_店舗!$H$4*-1,VLOOKUP($P64,異動保険料_店舗!$A$23:$J$34,10))</f>
        <v>#VALUE!</v>
      </c>
      <c r="U64" s="1" t="str">
        <f t="shared" si="4"/>
        <v/>
      </c>
      <c r="V64" s="1" t="e">
        <f t="shared" si="5"/>
        <v>#VALUE!</v>
      </c>
      <c r="W64" s="1" t="e">
        <f>VLOOKUP($J64,異動保険料_薬剤師!$A$8:$J$19,7)</f>
        <v>#VALUE!</v>
      </c>
      <c r="X64" s="1" t="e">
        <f>VLOOKUP($J64,異動保険料_薬剤師!$A$8:$J$19,8)</f>
        <v>#VALUE!</v>
      </c>
      <c r="Y64" s="1" t="e">
        <f>VLOOKUP($J64,異動保険料_薬剤師!$A$8:$J$19,9)</f>
        <v>#VALUE!</v>
      </c>
      <c r="Z64" s="1" t="e">
        <f>VLOOKUP($J64,異動保険料_薬剤師!$A$8:$J$19,10)</f>
        <v>#VALUE!</v>
      </c>
      <c r="AA64" s="1" t="str">
        <f t="shared" si="6"/>
        <v/>
      </c>
      <c r="AB64" s="1" t="e">
        <f t="shared" si="7"/>
        <v>#VALUE!</v>
      </c>
      <c r="AC64" s="1" t="e">
        <f>VLOOKUP($P64,異動保険料_店舗!$A$23:$J$33,7)</f>
        <v>#VALUE!</v>
      </c>
      <c r="AD64" s="1" t="e">
        <f>VLOOKUP($P64,異動保険料_店舗!$A$23:$J$33,8)</f>
        <v>#VALUE!</v>
      </c>
      <c r="AE64" s="1" t="e">
        <f>VLOOKUP($P64,異動保険料_店舗!$A$23:$J$33,9)</f>
        <v>#VALUE!</v>
      </c>
      <c r="AF64" s="1" t="e">
        <f>IF($B64=異動保険料_薬剤師!$E$2,異動保険料_薬剤師!$H$4*-1,VLOOKUP($P64,異動保険料_薬剤師!$A$23:$J$34,10))</f>
        <v>#VALUE!</v>
      </c>
    </row>
    <row r="65" spans="1:32" ht="18" customHeight="1">
      <c r="A65" s="4" t="str">
        <f t="shared" si="8"/>
        <v/>
      </c>
      <c r="B65" s="11"/>
      <c r="C65" s="9"/>
      <c r="D65" s="9"/>
      <c r="E65" s="10"/>
      <c r="F65" s="9"/>
      <c r="G65" s="9"/>
      <c r="H65" s="22" t="str">
        <f ca="1">IF(B65&gt;DATE(異動保険料_店舗!$B$1+1,2,14),"",IF($B65="","",IF($K$1=2,0,OFFSET($N65,0,$J$1+6*$K$1))))</f>
        <v/>
      </c>
      <c r="I65" s="1" t="str">
        <f t="shared" si="1"/>
        <v/>
      </c>
      <c r="J65" s="1" t="e">
        <f t="shared" si="2"/>
        <v>#VALUE!</v>
      </c>
      <c r="K65" s="1" t="e">
        <f>VLOOKUP($J65,異動保険料_店舗!$A$8:$J$19,7)</f>
        <v>#VALUE!</v>
      </c>
      <c r="L65" s="1" t="e">
        <f>VLOOKUP($J65,異動保険料_店舗!$A$8:$J$19,8)</f>
        <v>#VALUE!</v>
      </c>
      <c r="M65" s="1" t="e">
        <f>VLOOKUP($J65,異動保険料_店舗!$A$8:$J$19,9)</f>
        <v>#VALUE!</v>
      </c>
      <c r="N65" s="1" t="e">
        <f>VLOOKUP($J65,異動保険料_店舗!$A$8:$J$19,10)</f>
        <v>#VALUE!</v>
      </c>
      <c r="O65" s="1" t="str">
        <f t="shared" si="0"/>
        <v/>
      </c>
      <c r="P65" s="1" t="e">
        <f t="shared" si="3"/>
        <v>#VALUE!</v>
      </c>
      <c r="Q65" s="1" t="e">
        <f>VLOOKUP($P65,異動保険料_店舗!$A$23:$J$33,7)</f>
        <v>#VALUE!</v>
      </c>
      <c r="R65" s="1" t="e">
        <f>VLOOKUP($P65,異動保険料_店舗!$A$23:$J$33,8)</f>
        <v>#VALUE!</v>
      </c>
      <c r="S65" s="1" t="e">
        <f>VLOOKUP($P65,異動保険料_店舗!$A$23:$J$33,9)</f>
        <v>#VALUE!</v>
      </c>
      <c r="T65" s="1" t="e">
        <f>IF($B65=異動保険料_店舗!$E$2,異動保険料_店舗!$H$4*-1,VLOOKUP($P65,異動保険料_店舗!$A$23:$J$34,10))</f>
        <v>#VALUE!</v>
      </c>
      <c r="U65" s="1" t="str">
        <f t="shared" si="4"/>
        <v/>
      </c>
      <c r="V65" s="1" t="e">
        <f t="shared" si="5"/>
        <v>#VALUE!</v>
      </c>
      <c r="W65" s="1" t="e">
        <f>VLOOKUP($J65,異動保険料_薬剤師!$A$8:$J$19,7)</f>
        <v>#VALUE!</v>
      </c>
      <c r="X65" s="1" t="e">
        <f>VLOOKUP($J65,異動保険料_薬剤師!$A$8:$J$19,8)</f>
        <v>#VALUE!</v>
      </c>
      <c r="Y65" s="1" t="e">
        <f>VLOOKUP($J65,異動保険料_薬剤師!$A$8:$J$19,9)</f>
        <v>#VALUE!</v>
      </c>
      <c r="Z65" s="1" t="e">
        <f>VLOOKUP($J65,異動保険料_薬剤師!$A$8:$J$19,10)</f>
        <v>#VALUE!</v>
      </c>
      <c r="AA65" s="1" t="str">
        <f t="shared" si="6"/>
        <v/>
      </c>
      <c r="AB65" s="1" t="e">
        <f t="shared" si="7"/>
        <v>#VALUE!</v>
      </c>
      <c r="AC65" s="1" t="e">
        <f>VLOOKUP($P65,異動保険料_店舗!$A$23:$J$33,7)</f>
        <v>#VALUE!</v>
      </c>
      <c r="AD65" s="1" t="e">
        <f>VLOOKUP($P65,異動保険料_店舗!$A$23:$J$33,8)</f>
        <v>#VALUE!</v>
      </c>
      <c r="AE65" s="1" t="e">
        <f>VLOOKUP($P65,異動保険料_店舗!$A$23:$J$33,9)</f>
        <v>#VALUE!</v>
      </c>
      <c r="AF65" s="1" t="e">
        <f>IF($B65=異動保険料_薬剤師!$E$2,異動保険料_薬剤師!$H$4*-1,VLOOKUP($P65,異動保険料_薬剤師!$A$23:$J$34,10))</f>
        <v>#VALUE!</v>
      </c>
    </row>
    <row r="66" spans="1:32" ht="18" customHeight="1">
      <c r="A66" s="4" t="str">
        <f t="shared" si="8"/>
        <v/>
      </c>
      <c r="B66" s="11"/>
      <c r="C66" s="9"/>
      <c r="D66" s="9"/>
      <c r="E66" s="10"/>
      <c r="F66" s="9"/>
      <c r="G66" s="9"/>
      <c r="H66" s="22" t="str">
        <f ca="1">IF(B66&gt;DATE(異動保険料_店舗!$B$1+1,2,14),"",IF($B66="","",IF($K$1=2,0,OFFSET($N66,0,$J$1+6*$K$1))))</f>
        <v/>
      </c>
      <c r="I66" s="1" t="str">
        <f t="shared" si="1"/>
        <v/>
      </c>
      <c r="J66" s="1" t="e">
        <f t="shared" si="2"/>
        <v>#VALUE!</v>
      </c>
      <c r="K66" s="1" t="e">
        <f>VLOOKUP($J66,異動保険料_店舗!$A$8:$J$19,7)</f>
        <v>#VALUE!</v>
      </c>
      <c r="L66" s="1" t="e">
        <f>VLOOKUP($J66,異動保険料_店舗!$A$8:$J$19,8)</f>
        <v>#VALUE!</v>
      </c>
      <c r="M66" s="1" t="e">
        <f>VLOOKUP($J66,異動保険料_店舗!$A$8:$J$19,9)</f>
        <v>#VALUE!</v>
      </c>
      <c r="N66" s="1" t="e">
        <f>VLOOKUP($J66,異動保険料_店舗!$A$8:$J$19,10)</f>
        <v>#VALUE!</v>
      </c>
      <c r="O66" s="1" t="str">
        <f t="shared" si="0"/>
        <v/>
      </c>
      <c r="P66" s="1" t="e">
        <f t="shared" si="3"/>
        <v>#VALUE!</v>
      </c>
      <c r="Q66" s="1" t="e">
        <f>VLOOKUP($P66,異動保険料_店舗!$A$23:$J$33,7)</f>
        <v>#VALUE!</v>
      </c>
      <c r="R66" s="1" t="e">
        <f>VLOOKUP($P66,異動保険料_店舗!$A$23:$J$33,8)</f>
        <v>#VALUE!</v>
      </c>
      <c r="S66" s="1" t="e">
        <f>VLOOKUP($P66,異動保険料_店舗!$A$23:$J$33,9)</f>
        <v>#VALUE!</v>
      </c>
      <c r="T66" s="1" t="e">
        <f>IF($B66=異動保険料_店舗!$E$2,異動保険料_店舗!$H$4*-1,VLOOKUP($P66,異動保険料_店舗!$A$23:$J$34,10))</f>
        <v>#VALUE!</v>
      </c>
      <c r="U66" s="1" t="str">
        <f t="shared" si="4"/>
        <v/>
      </c>
      <c r="V66" s="1" t="e">
        <f t="shared" si="5"/>
        <v>#VALUE!</v>
      </c>
      <c r="W66" s="1" t="e">
        <f>VLOOKUP($J66,異動保険料_薬剤師!$A$8:$J$19,7)</f>
        <v>#VALUE!</v>
      </c>
      <c r="X66" s="1" t="e">
        <f>VLOOKUP($J66,異動保険料_薬剤師!$A$8:$J$19,8)</f>
        <v>#VALUE!</v>
      </c>
      <c r="Y66" s="1" t="e">
        <f>VLOOKUP($J66,異動保険料_薬剤師!$A$8:$J$19,9)</f>
        <v>#VALUE!</v>
      </c>
      <c r="Z66" s="1" t="e">
        <f>VLOOKUP($J66,異動保険料_薬剤師!$A$8:$J$19,10)</f>
        <v>#VALUE!</v>
      </c>
      <c r="AA66" s="1" t="str">
        <f t="shared" si="6"/>
        <v/>
      </c>
      <c r="AB66" s="1" t="e">
        <f t="shared" si="7"/>
        <v>#VALUE!</v>
      </c>
      <c r="AC66" s="1" t="e">
        <f>VLOOKUP($P66,異動保険料_店舗!$A$23:$J$33,7)</f>
        <v>#VALUE!</v>
      </c>
      <c r="AD66" s="1" t="e">
        <f>VLOOKUP($P66,異動保険料_店舗!$A$23:$J$33,8)</f>
        <v>#VALUE!</v>
      </c>
      <c r="AE66" s="1" t="e">
        <f>VLOOKUP($P66,異動保険料_店舗!$A$23:$J$33,9)</f>
        <v>#VALUE!</v>
      </c>
      <c r="AF66" s="1" t="e">
        <f>IF($B66=異動保険料_薬剤師!$E$2,異動保険料_薬剤師!$H$4*-1,VLOOKUP($P66,異動保険料_薬剤師!$A$23:$J$34,10))</f>
        <v>#VALUE!</v>
      </c>
    </row>
    <row r="67" spans="1:32" ht="18" customHeight="1">
      <c r="A67" s="4" t="str">
        <f t="shared" si="8"/>
        <v/>
      </c>
      <c r="B67" s="11"/>
      <c r="C67" s="9"/>
      <c r="D67" s="9"/>
      <c r="E67" s="10"/>
      <c r="F67" s="9"/>
      <c r="G67" s="9"/>
      <c r="H67" s="22" t="str">
        <f ca="1">IF(B67&gt;DATE(異動保険料_店舗!$B$1+1,2,14),"",IF($B67="","",IF($K$1=2,0,OFFSET($N67,0,$J$1+6*$K$1))))</f>
        <v/>
      </c>
      <c r="I67" s="1" t="str">
        <f t="shared" si="1"/>
        <v/>
      </c>
      <c r="J67" s="1" t="e">
        <f t="shared" si="2"/>
        <v>#VALUE!</v>
      </c>
      <c r="K67" s="1" t="e">
        <f>VLOOKUP($J67,異動保険料_店舗!$A$8:$J$19,7)</f>
        <v>#VALUE!</v>
      </c>
      <c r="L67" s="1" t="e">
        <f>VLOOKUP($J67,異動保険料_店舗!$A$8:$J$19,8)</f>
        <v>#VALUE!</v>
      </c>
      <c r="M67" s="1" t="e">
        <f>VLOOKUP($J67,異動保険料_店舗!$A$8:$J$19,9)</f>
        <v>#VALUE!</v>
      </c>
      <c r="N67" s="1" t="e">
        <f>VLOOKUP($J67,異動保険料_店舗!$A$8:$J$19,10)</f>
        <v>#VALUE!</v>
      </c>
      <c r="O67" s="1" t="str">
        <f t="shared" si="0"/>
        <v/>
      </c>
      <c r="P67" s="1" t="e">
        <f t="shared" si="3"/>
        <v>#VALUE!</v>
      </c>
      <c r="Q67" s="1" t="e">
        <f>VLOOKUP($P67,異動保険料_店舗!$A$23:$J$33,7)</f>
        <v>#VALUE!</v>
      </c>
      <c r="R67" s="1" t="e">
        <f>VLOOKUP($P67,異動保険料_店舗!$A$23:$J$33,8)</f>
        <v>#VALUE!</v>
      </c>
      <c r="S67" s="1" t="e">
        <f>VLOOKUP($P67,異動保険料_店舗!$A$23:$J$33,9)</f>
        <v>#VALUE!</v>
      </c>
      <c r="T67" s="1" t="e">
        <f>IF($B67=異動保険料_店舗!$E$2,異動保険料_店舗!$H$4*-1,VLOOKUP($P67,異動保険料_店舗!$A$23:$J$34,10))</f>
        <v>#VALUE!</v>
      </c>
      <c r="U67" s="1" t="str">
        <f t="shared" si="4"/>
        <v/>
      </c>
      <c r="V67" s="1" t="e">
        <f t="shared" si="5"/>
        <v>#VALUE!</v>
      </c>
      <c r="W67" s="1" t="e">
        <f>VLOOKUP($J67,異動保険料_薬剤師!$A$8:$J$19,7)</f>
        <v>#VALUE!</v>
      </c>
      <c r="X67" s="1" t="e">
        <f>VLOOKUP($J67,異動保険料_薬剤師!$A$8:$J$19,8)</f>
        <v>#VALUE!</v>
      </c>
      <c r="Y67" s="1" t="e">
        <f>VLOOKUP($J67,異動保険料_薬剤師!$A$8:$J$19,9)</f>
        <v>#VALUE!</v>
      </c>
      <c r="Z67" s="1" t="e">
        <f>VLOOKUP($J67,異動保険料_薬剤師!$A$8:$J$19,10)</f>
        <v>#VALUE!</v>
      </c>
      <c r="AA67" s="1" t="str">
        <f t="shared" si="6"/>
        <v/>
      </c>
      <c r="AB67" s="1" t="e">
        <f t="shared" si="7"/>
        <v>#VALUE!</v>
      </c>
      <c r="AC67" s="1" t="e">
        <f>VLOOKUP($P67,異動保険料_店舗!$A$23:$J$33,7)</f>
        <v>#VALUE!</v>
      </c>
      <c r="AD67" s="1" t="e">
        <f>VLOOKUP($P67,異動保険料_店舗!$A$23:$J$33,8)</f>
        <v>#VALUE!</v>
      </c>
      <c r="AE67" s="1" t="e">
        <f>VLOOKUP($P67,異動保険料_店舗!$A$23:$J$33,9)</f>
        <v>#VALUE!</v>
      </c>
      <c r="AF67" s="1" t="e">
        <f>IF($B67=異動保険料_薬剤師!$E$2,異動保険料_薬剤師!$H$4*-1,VLOOKUP($P67,異動保険料_薬剤師!$A$23:$J$34,10))</f>
        <v>#VALUE!</v>
      </c>
    </row>
    <row r="68" spans="1:32" ht="18" customHeight="1">
      <c r="A68" s="4" t="str">
        <f t="shared" si="8"/>
        <v/>
      </c>
      <c r="B68" s="11"/>
      <c r="C68" s="9"/>
      <c r="D68" s="9"/>
      <c r="E68" s="10"/>
      <c r="F68" s="9"/>
      <c r="G68" s="9"/>
      <c r="H68" s="22" t="str">
        <f ca="1">IF(B68&gt;DATE(異動保険料_店舗!$B$1+1,2,14),"",IF($B68="","",IF($K$1=2,0,OFFSET($N68,0,$J$1+6*$K$1))))</f>
        <v/>
      </c>
      <c r="I68" s="1" t="str">
        <f t="shared" si="1"/>
        <v/>
      </c>
      <c r="J68" s="1" t="e">
        <f t="shared" si="2"/>
        <v>#VALUE!</v>
      </c>
      <c r="K68" s="1" t="e">
        <f>VLOOKUP($J68,異動保険料_店舗!$A$8:$J$19,7)</f>
        <v>#VALUE!</v>
      </c>
      <c r="L68" s="1" t="e">
        <f>VLOOKUP($J68,異動保険料_店舗!$A$8:$J$19,8)</f>
        <v>#VALUE!</v>
      </c>
      <c r="M68" s="1" t="e">
        <f>VLOOKUP($J68,異動保険料_店舗!$A$8:$J$19,9)</f>
        <v>#VALUE!</v>
      </c>
      <c r="N68" s="1" t="e">
        <f>VLOOKUP($J68,異動保険料_店舗!$A$8:$J$19,10)</f>
        <v>#VALUE!</v>
      </c>
      <c r="O68" s="1" t="str">
        <f t="shared" ref="O68:O131" si="9">IF($B68="","",IF(DAY($B68)&lt;16,IF(MONTH($B68)=1,12,MONTH($B68)-1), MONTH($B68)))</f>
        <v/>
      </c>
      <c r="P68" s="1" t="e">
        <f t="shared" si="3"/>
        <v>#VALUE!</v>
      </c>
      <c r="Q68" s="1" t="e">
        <f>VLOOKUP($P68,異動保険料_店舗!$A$23:$J$33,7)</f>
        <v>#VALUE!</v>
      </c>
      <c r="R68" s="1" t="e">
        <f>VLOOKUP($P68,異動保険料_店舗!$A$23:$J$33,8)</f>
        <v>#VALUE!</v>
      </c>
      <c r="S68" s="1" t="e">
        <f>VLOOKUP($P68,異動保険料_店舗!$A$23:$J$33,9)</f>
        <v>#VALUE!</v>
      </c>
      <c r="T68" s="1" t="e">
        <f>IF($B68=異動保険料_店舗!$E$2,異動保険料_店舗!$H$4*-1,VLOOKUP($P68,異動保険料_店舗!$A$23:$J$34,10))</f>
        <v>#VALUE!</v>
      </c>
      <c r="U68" s="1" t="str">
        <f t="shared" si="4"/>
        <v/>
      </c>
      <c r="V68" s="1" t="e">
        <f t="shared" si="5"/>
        <v>#VALUE!</v>
      </c>
      <c r="W68" s="1" t="e">
        <f>VLOOKUP($J68,異動保険料_薬剤師!$A$8:$J$19,7)</f>
        <v>#VALUE!</v>
      </c>
      <c r="X68" s="1" t="e">
        <f>VLOOKUP($J68,異動保険料_薬剤師!$A$8:$J$19,8)</f>
        <v>#VALUE!</v>
      </c>
      <c r="Y68" s="1" t="e">
        <f>VLOOKUP($J68,異動保険料_薬剤師!$A$8:$J$19,9)</f>
        <v>#VALUE!</v>
      </c>
      <c r="Z68" s="1" t="e">
        <f>VLOOKUP($J68,異動保険料_薬剤師!$A$8:$J$19,10)</f>
        <v>#VALUE!</v>
      </c>
      <c r="AA68" s="1" t="str">
        <f t="shared" si="6"/>
        <v/>
      </c>
      <c r="AB68" s="1" t="e">
        <f t="shared" si="7"/>
        <v>#VALUE!</v>
      </c>
      <c r="AC68" s="1" t="e">
        <f>VLOOKUP($P68,異動保険料_店舗!$A$23:$J$33,7)</f>
        <v>#VALUE!</v>
      </c>
      <c r="AD68" s="1" t="e">
        <f>VLOOKUP($P68,異動保険料_店舗!$A$23:$J$33,8)</f>
        <v>#VALUE!</v>
      </c>
      <c r="AE68" s="1" t="e">
        <f>VLOOKUP($P68,異動保険料_店舗!$A$23:$J$33,9)</f>
        <v>#VALUE!</v>
      </c>
      <c r="AF68" s="1" t="e">
        <f>IF($B68=異動保険料_薬剤師!$E$2,異動保険料_薬剤師!$H$4*-1,VLOOKUP($P68,異動保険料_薬剤師!$A$23:$J$34,10))</f>
        <v>#VALUE!</v>
      </c>
    </row>
    <row r="69" spans="1:32" ht="18" customHeight="1">
      <c r="A69" s="4" t="str">
        <f t="shared" si="8"/>
        <v/>
      </c>
      <c r="B69" s="11"/>
      <c r="C69" s="9"/>
      <c r="D69" s="9"/>
      <c r="E69" s="10"/>
      <c r="F69" s="9"/>
      <c r="G69" s="9"/>
      <c r="H69" s="22" t="str">
        <f ca="1">IF(B69&gt;DATE(異動保険料_店舗!$B$1+1,2,14),"",IF($B69="","",IF($K$1=2,0,OFFSET($N69,0,$J$1+6*$K$1))))</f>
        <v/>
      </c>
      <c r="I69" s="1" t="str">
        <f t="shared" ref="I69:I132" si="10">IF($B69="","",IF(DAY($B69)&lt;15, IF(MONTH($B69)=1,13,MONTH($B69))-1, MONTH($B69)))</f>
        <v/>
      </c>
      <c r="J69" s="1" t="e">
        <f t="shared" ref="J69:J132" si="11">IF(I69=1,12,I69-1)</f>
        <v>#VALUE!</v>
      </c>
      <c r="K69" s="1" t="e">
        <f>VLOOKUP($J69,異動保険料_店舗!$A$8:$J$19,7)</f>
        <v>#VALUE!</v>
      </c>
      <c r="L69" s="1" t="e">
        <f>VLOOKUP($J69,異動保険料_店舗!$A$8:$J$19,8)</f>
        <v>#VALUE!</v>
      </c>
      <c r="M69" s="1" t="e">
        <f>VLOOKUP($J69,異動保険料_店舗!$A$8:$J$19,9)</f>
        <v>#VALUE!</v>
      </c>
      <c r="N69" s="1" t="e">
        <f>VLOOKUP($J69,異動保険料_店舗!$A$8:$J$19,10)</f>
        <v>#VALUE!</v>
      </c>
      <c r="O69" s="1" t="str">
        <f t="shared" si="9"/>
        <v/>
      </c>
      <c r="P69" s="1" t="e">
        <f t="shared" ref="P69:P132" si="12">IF(O69=1,12,O69-1)</f>
        <v>#VALUE!</v>
      </c>
      <c r="Q69" s="1" t="e">
        <f>VLOOKUP($P69,異動保険料_店舗!$A$23:$J$33,7)</f>
        <v>#VALUE!</v>
      </c>
      <c r="R69" s="1" t="e">
        <f>VLOOKUP($P69,異動保険料_店舗!$A$23:$J$33,8)</f>
        <v>#VALUE!</v>
      </c>
      <c r="S69" s="1" t="e">
        <f>VLOOKUP($P69,異動保険料_店舗!$A$23:$J$33,9)</f>
        <v>#VALUE!</v>
      </c>
      <c r="T69" s="1" t="e">
        <f>IF($B69=異動保険料_店舗!$E$2,異動保険料_店舗!$H$4*-1,VLOOKUP($P69,異動保険料_店舗!$A$23:$J$34,10))</f>
        <v>#VALUE!</v>
      </c>
      <c r="U69" s="1" t="str">
        <f t="shared" ref="U69:U132" si="13">I69</f>
        <v/>
      </c>
      <c r="V69" s="1" t="e">
        <f t="shared" ref="V69:V132" si="14">J69</f>
        <v>#VALUE!</v>
      </c>
      <c r="W69" s="1" t="e">
        <f>VLOOKUP($J69,異動保険料_薬剤師!$A$8:$J$19,7)</f>
        <v>#VALUE!</v>
      </c>
      <c r="X69" s="1" t="e">
        <f>VLOOKUP($J69,異動保険料_薬剤師!$A$8:$J$19,8)</f>
        <v>#VALUE!</v>
      </c>
      <c r="Y69" s="1" t="e">
        <f>VLOOKUP($J69,異動保険料_薬剤師!$A$8:$J$19,9)</f>
        <v>#VALUE!</v>
      </c>
      <c r="Z69" s="1" t="e">
        <f>VLOOKUP($J69,異動保険料_薬剤師!$A$8:$J$19,10)</f>
        <v>#VALUE!</v>
      </c>
      <c r="AA69" s="1" t="str">
        <f t="shared" ref="AA69:AA132" si="15">O69</f>
        <v/>
      </c>
      <c r="AB69" s="1" t="e">
        <f t="shared" ref="AB69:AB132" si="16">P69</f>
        <v>#VALUE!</v>
      </c>
      <c r="AC69" s="1" t="e">
        <f>VLOOKUP($P69,異動保険料_店舗!$A$23:$J$33,7)</f>
        <v>#VALUE!</v>
      </c>
      <c r="AD69" s="1" t="e">
        <f>VLOOKUP($P69,異動保険料_店舗!$A$23:$J$33,8)</f>
        <v>#VALUE!</v>
      </c>
      <c r="AE69" s="1" t="e">
        <f>VLOOKUP($P69,異動保険料_店舗!$A$23:$J$33,9)</f>
        <v>#VALUE!</v>
      </c>
      <c r="AF69" s="1" t="e">
        <f>IF($B69=異動保険料_薬剤師!$E$2,異動保険料_薬剤師!$H$4*-1,VLOOKUP($P69,異動保険料_薬剤師!$A$23:$J$34,10))</f>
        <v>#VALUE!</v>
      </c>
    </row>
    <row r="70" spans="1:32" ht="18" customHeight="1">
      <c r="A70" s="4" t="str">
        <f t="shared" ref="A70:A133" si="17">IF(B70="","",A69+1)</f>
        <v/>
      </c>
      <c r="B70" s="11"/>
      <c r="C70" s="9"/>
      <c r="D70" s="9"/>
      <c r="E70" s="10"/>
      <c r="F70" s="9"/>
      <c r="G70" s="9"/>
      <c r="H70" s="22" t="str">
        <f ca="1">IF(B70&gt;DATE(異動保険料_店舗!$B$1+1,2,14),"",IF($B70="","",IF($K$1=2,0,OFFSET($N70,0,$J$1+6*$K$1))))</f>
        <v/>
      </c>
      <c r="I70" s="1" t="str">
        <f t="shared" si="10"/>
        <v/>
      </c>
      <c r="J70" s="1" t="e">
        <f t="shared" si="11"/>
        <v>#VALUE!</v>
      </c>
      <c r="K70" s="1" t="e">
        <f>VLOOKUP($J70,異動保険料_店舗!$A$8:$J$19,7)</f>
        <v>#VALUE!</v>
      </c>
      <c r="L70" s="1" t="e">
        <f>VLOOKUP($J70,異動保険料_店舗!$A$8:$J$19,8)</f>
        <v>#VALUE!</v>
      </c>
      <c r="M70" s="1" t="e">
        <f>VLOOKUP($J70,異動保険料_店舗!$A$8:$J$19,9)</f>
        <v>#VALUE!</v>
      </c>
      <c r="N70" s="1" t="e">
        <f>VLOOKUP($J70,異動保険料_店舗!$A$8:$J$19,10)</f>
        <v>#VALUE!</v>
      </c>
      <c r="O70" s="1" t="str">
        <f t="shared" si="9"/>
        <v/>
      </c>
      <c r="P70" s="1" t="e">
        <f t="shared" si="12"/>
        <v>#VALUE!</v>
      </c>
      <c r="Q70" s="1" t="e">
        <f>VLOOKUP($P70,異動保険料_店舗!$A$23:$J$33,7)</f>
        <v>#VALUE!</v>
      </c>
      <c r="R70" s="1" t="e">
        <f>VLOOKUP($P70,異動保険料_店舗!$A$23:$J$33,8)</f>
        <v>#VALUE!</v>
      </c>
      <c r="S70" s="1" t="e">
        <f>VLOOKUP($P70,異動保険料_店舗!$A$23:$J$33,9)</f>
        <v>#VALUE!</v>
      </c>
      <c r="T70" s="1" t="e">
        <f>IF($B70=異動保険料_店舗!$E$2,異動保険料_店舗!$H$4*-1,VLOOKUP($P70,異動保険料_店舗!$A$23:$J$34,10))</f>
        <v>#VALUE!</v>
      </c>
      <c r="U70" s="1" t="str">
        <f t="shared" si="13"/>
        <v/>
      </c>
      <c r="V70" s="1" t="e">
        <f t="shared" si="14"/>
        <v>#VALUE!</v>
      </c>
      <c r="W70" s="1" t="e">
        <f>VLOOKUP($J70,異動保険料_薬剤師!$A$8:$J$19,7)</f>
        <v>#VALUE!</v>
      </c>
      <c r="X70" s="1" t="e">
        <f>VLOOKUP($J70,異動保険料_薬剤師!$A$8:$J$19,8)</f>
        <v>#VALUE!</v>
      </c>
      <c r="Y70" s="1" t="e">
        <f>VLOOKUP($J70,異動保険料_薬剤師!$A$8:$J$19,9)</f>
        <v>#VALUE!</v>
      </c>
      <c r="Z70" s="1" t="e">
        <f>VLOOKUP($J70,異動保険料_薬剤師!$A$8:$J$19,10)</f>
        <v>#VALUE!</v>
      </c>
      <c r="AA70" s="1" t="str">
        <f t="shared" si="15"/>
        <v/>
      </c>
      <c r="AB70" s="1" t="e">
        <f t="shared" si="16"/>
        <v>#VALUE!</v>
      </c>
      <c r="AC70" s="1" t="e">
        <f>VLOOKUP($P70,異動保険料_店舗!$A$23:$J$33,7)</f>
        <v>#VALUE!</v>
      </c>
      <c r="AD70" s="1" t="e">
        <f>VLOOKUP($P70,異動保険料_店舗!$A$23:$J$33,8)</f>
        <v>#VALUE!</v>
      </c>
      <c r="AE70" s="1" t="e">
        <f>VLOOKUP($P70,異動保険料_店舗!$A$23:$J$33,9)</f>
        <v>#VALUE!</v>
      </c>
      <c r="AF70" s="1" t="e">
        <f>IF($B70=異動保険料_薬剤師!$E$2,異動保険料_薬剤師!$H$4*-1,VLOOKUP($P70,異動保険料_薬剤師!$A$23:$J$34,10))</f>
        <v>#VALUE!</v>
      </c>
    </row>
    <row r="71" spans="1:32" ht="18" customHeight="1">
      <c r="A71" s="4" t="str">
        <f t="shared" si="17"/>
        <v/>
      </c>
      <c r="B71" s="11"/>
      <c r="C71" s="9"/>
      <c r="D71" s="9"/>
      <c r="E71" s="10"/>
      <c r="F71" s="9"/>
      <c r="G71" s="9"/>
      <c r="H71" s="22" t="str">
        <f ca="1">IF(B71&gt;DATE(異動保険料_店舗!$B$1+1,2,14),"",IF($B71="","",IF($K$1=2,0,OFFSET($N71,0,$J$1+6*$K$1))))</f>
        <v/>
      </c>
      <c r="I71" s="1" t="str">
        <f t="shared" si="10"/>
        <v/>
      </c>
      <c r="J71" s="1" t="e">
        <f t="shared" si="11"/>
        <v>#VALUE!</v>
      </c>
      <c r="K71" s="1" t="e">
        <f>VLOOKUP($J71,異動保険料_店舗!$A$8:$J$19,7)</f>
        <v>#VALUE!</v>
      </c>
      <c r="L71" s="1" t="e">
        <f>VLOOKUP($J71,異動保険料_店舗!$A$8:$J$19,8)</f>
        <v>#VALUE!</v>
      </c>
      <c r="M71" s="1" t="e">
        <f>VLOOKUP($J71,異動保険料_店舗!$A$8:$J$19,9)</f>
        <v>#VALUE!</v>
      </c>
      <c r="N71" s="1" t="e">
        <f>VLOOKUP($J71,異動保険料_店舗!$A$8:$J$19,10)</f>
        <v>#VALUE!</v>
      </c>
      <c r="O71" s="1" t="str">
        <f t="shared" si="9"/>
        <v/>
      </c>
      <c r="P71" s="1" t="e">
        <f t="shared" si="12"/>
        <v>#VALUE!</v>
      </c>
      <c r="Q71" s="1" t="e">
        <f>VLOOKUP($P71,異動保険料_店舗!$A$23:$J$33,7)</f>
        <v>#VALUE!</v>
      </c>
      <c r="R71" s="1" t="e">
        <f>VLOOKUP($P71,異動保険料_店舗!$A$23:$J$33,8)</f>
        <v>#VALUE!</v>
      </c>
      <c r="S71" s="1" t="e">
        <f>VLOOKUP($P71,異動保険料_店舗!$A$23:$J$33,9)</f>
        <v>#VALUE!</v>
      </c>
      <c r="T71" s="1" t="e">
        <f>IF($B71=異動保険料_店舗!$E$2,異動保険料_店舗!$H$4*-1,VLOOKUP($P71,異動保険料_店舗!$A$23:$J$34,10))</f>
        <v>#VALUE!</v>
      </c>
      <c r="U71" s="1" t="str">
        <f t="shared" si="13"/>
        <v/>
      </c>
      <c r="V71" s="1" t="e">
        <f t="shared" si="14"/>
        <v>#VALUE!</v>
      </c>
      <c r="W71" s="1" t="e">
        <f>VLOOKUP($J71,異動保険料_薬剤師!$A$8:$J$19,7)</f>
        <v>#VALUE!</v>
      </c>
      <c r="X71" s="1" t="e">
        <f>VLOOKUP($J71,異動保険料_薬剤師!$A$8:$J$19,8)</f>
        <v>#VALUE!</v>
      </c>
      <c r="Y71" s="1" t="e">
        <f>VLOOKUP($J71,異動保険料_薬剤師!$A$8:$J$19,9)</f>
        <v>#VALUE!</v>
      </c>
      <c r="Z71" s="1" t="e">
        <f>VLOOKUP($J71,異動保険料_薬剤師!$A$8:$J$19,10)</f>
        <v>#VALUE!</v>
      </c>
      <c r="AA71" s="1" t="str">
        <f t="shared" si="15"/>
        <v/>
      </c>
      <c r="AB71" s="1" t="e">
        <f t="shared" si="16"/>
        <v>#VALUE!</v>
      </c>
      <c r="AC71" s="1" t="e">
        <f>VLOOKUP($P71,異動保険料_店舗!$A$23:$J$33,7)</f>
        <v>#VALUE!</v>
      </c>
      <c r="AD71" s="1" t="e">
        <f>VLOOKUP($P71,異動保険料_店舗!$A$23:$J$33,8)</f>
        <v>#VALUE!</v>
      </c>
      <c r="AE71" s="1" t="e">
        <f>VLOOKUP($P71,異動保険料_店舗!$A$23:$J$33,9)</f>
        <v>#VALUE!</v>
      </c>
      <c r="AF71" s="1" t="e">
        <f>IF($B71=異動保険料_薬剤師!$E$2,異動保険料_薬剤師!$H$4*-1,VLOOKUP($P71,異動保険料_薬剤師!$A$23:$J$34,10))</f>
        <v>#VALUE!</v>
      </c>
    </row>
    <row r="72" spans="1:32" ht="18" customHeight="1">
      <c r="A72" s="4" t="str">
        <f t="shared" si="17"/>
        <v/>
      </c>
      <c r="B72" s="11"/>
      <c r="C72" s="9"/>
      <c r="D72" s="9"/>
      <c r="E72" s="10"/>
      <c r="F72" s="9"/>
      <c r="G72" s="9"/>
      <c r="H72" s="22" t="str">
        <f ca="1">IF(B72&gt;DATE(異動保険料_店舗!$B$1+1,2,14),"",IF($B72="","",IF($K$1=2,0,OFFSET($N72,0,$J$1+6*$K$1))))</f>
        <v/>
      </c>
      <c r="I72" s="1" t="str">
        <f t="shared" si="10"/>
        <v/>
      </c>
      <c r="J72" s="1" t="e">
        <f t="shared" si="11"/>
        <v>#VALUE!</v>
      </c>
      <c r="K72" s="1" t="e">
        <f>VLOOKUP($J72,異動保険料_店舗!$A$8:$J$19,7)</f>
        <v>#VALUE!</v>
      </c>
      <c r="L72" s="1" t="e">
        <f>VLOOKUP($J72,異動保険料_店舗!$A$8:$J$19,8)</f>
        <v>#VALUE!</v>
      </c>
      <c r="M72" s="1" t="e">
        <f>VLOOKUP($J72,異動保険料_店舗!$A$8:$J$19,9)</f>
        <v>#VALUE!</v>
      </c>
      <c r="N72" s="1" t="e">
        <f>VLOOKUP($J72,異動保険料_店舗!$A$8:$J$19,10)</f>
        <v>#VALUE!</v>
      </c>
      <c r="O72" s="1" t="str">
        <f t="shared" si="9"/>
        <v/>
      </c>
      <c r="P72" s="1" t="e">
        <f t="shared" si="12"/>
        <v>#VALUE!</v>
      </c>
      <c r="Q72" s="1" t="e">
        <f>VLOOKUP($P72,異動保険料_店舗!$A$23:$J$33,7)</f>
        <v>#VALUE!</v>
      </c>
      <c r="R72" s="1" t="e">
        <f>VLOOKUP($P72,異動保険料_店舗!$A$23:$J$33,8)</f>
        <v>#VALUE!</v>
      </c>
      <c r="S72" s="1" t="e">
        <f>VLOOKUP($P72,異動保険料_店舗!$A$23:$J$33,9)</f>
        <v>#VALUE!</v>
      </c>
      <c r="T72" s="1" t="e">
        <f>IF($B72=異動保険料_店舗!$E$2,異動保険料_店舗!$H$4*-1,VLOOKUP($P72,異動保険料_店舗!$A$23:$J$34,10))</f>
        <v>#VALUE!</v>
      </c>
      <c r="U72" s="1" t="str">
        <f t="shared" si="13"/>
        <v/>
      </c>
      <c r="V72" s="1" t="e">
        <f t="shared" si="14"/>
        <v>#VALUE!</v>
      </c>
      <c r="W72" s="1" t="e">
        <f>VLOOKUP($J72,異動保険料_薬剤師!$A$8:$J$19,7)</f>
        <v>#VALUE!</v>
      </c>
      <c r="X72" s="1" t="e">
        <f>VLOOKUP($J72,異動保険料_薬剤師!$A$8:$J$19,8)</f>
        <v>#VALUE!</v>
      </c>
      <c r="Y72" s="1" t="e">
        <f>VLOOKUP($J72,異動保険料_薬剤師!$A$8:$J$19,9)</f>
        <v>#VALUE!</v>
      </c>
      <c r="Z72" s="1" t="e">
        <f>VLOOKUP($J72,異動保険料_薬剤師!$A$8:$J$19,10)</f>
        <v>#VALUE!</v>
      </c>
      <c r="AA72" s="1" t="str">
        <f t="shared" si="15"/>
        <v/>
      </c>
      <c r="AB72" s="1" t="e">
        <f t="shared" si="16"/>
        <v>#VALUE!</v>
      </c>
      <c r="AC72" s="1" t="e">
        <f>VLOOKUP($P72,異動保険料_店舗!$A$23:$J$33,7)</f>
        <v>#VALUE!</v>
      </c>
      <c r="AD72" s="1" t="e">
        <f>VLOOKUP($P72,異動保険料_店舗!$A$23:$J$33,8)</f>
        <v>#VALUE!</v>
      </c>
      <c r="AE72" s="1" t="e">
        <f>VLOOKUP($P72,異動保険料_店舗!$A$23:$J$33,9)</f>
        <v>#VALUE!</v>
      </c>
      <c r="AF72" s="1" t="e">
        <f>IF($B72=異動保険料_薬剤師!$E$2,異動保険料_薬剤師!$H$4*-1,VLOOKUP($P72,異動保険料_薬剤師!$A$23:$J$34,10))</f>
        <v>#VALUE!</v>
      </c>
    </row>
    <row r="73" spans="1:32" ht="18" customHeight="1">
      <c r="A73" s="4" t="str">
        <f t="shared" si="17"/>
        <v/>
      </c>
      <c r="B73" s="11"/>
      <c r="C73" s="9"/>
      <c r="D73" s="9"/>
      <c r="E73" s="10"/>
      <c r="F73" s="9"/>
      <c r="G73" s="9"/>
      <c r="H73" s="22" t="str">
        <f ca="1">IF(B73&gt;DATE(異動保険料_店舗!$B$1+1,2,14),"",IF($B73="","",IF($K$1=2,0,OFFSET($N73,0,$J$1+6*$K$1))))</f>
        <v/>
      </c>
      <c r="I73" s="1" t="str">
        <f t="shared" si="10"/>
        <v/>
      </c>
      <c r="J73" s="1" t="e">
        <f t="shared" si="11"/>
        <v>#VALUE!</v>
      </c>
      <c r="K73" s="1" t="e">
        <f>VLOOKUP($J73,異動保険料_店舗!$A$8:$J$19,7)</f>
        <v>#VALUE!</v>
      </c>
      <c r="L73" s="1" t="e">
        <f>VLOOKUP($J73,異動保険料_店舗!$A$8:$J$19,8)</f>
        <v>#VALUE!</v>
      </c>
      <c r="M73" s="1" t="e">
        <f>VLOOKUP($J73,異動保険料_店舗!$A$8:$J$19,9)</f>
        <v>#VALUE!</v>
      </c>
      <c r="N73" s="1" t="e">
        <f>VLOOKUP($J73,異動保険料_店舗!$A$8:$J$19,10)</f>
        <v>#VALUE!</v>
      </c>
      <c r="O73" s="1" t="str">
        <f t="shared" si="9"/>
        <v/>
      </c>
      <c r="P73" s="1" t="e">
        <f t="shared" si="12"/>
        <v>#VALUE!</v>
      </c>
      <c r="Q73" s="1" t="e">
        <f>VLOOKUP($P73,異動保険料_店舗!$A$23:$J$33,7)</f>
        <v>#VALUE!</v>
      </c>
      <c r="R73" s="1" t="e">
        <f>VLOOKUP($P73,異動保険料_店舗!$A$23:$J$33,8)</f>
        <v>#VALUE!</v>
      </c>
      <c r="S73" s="1" t="e">
        <f>VLOOKUP($P73,異動保険料_店舗!$A$23:$J$33,9)</f>
        <v>#VALUE!</v>
      </c>
      <c r="T73" s="1" t="e">
        <f>IF($B73=異動保険料_店舗!$E$2,異動保険料_店舗!$H$4*-1,VLOOKUP($P73,異動保険料_店舗!$A$23:$J$34,10))</f>
        <v>#VALUE!</v>
      </c>
      <c r="U73" s="1" t="str">
        <f t="shared" si="13"/>
        <v/>
      </c>
      <c r="V73" s="1" t="e">
        <f t="shared" si="14"/>
        <v>#VALUE!</v>
      </c>
      <c r="W73" s="1" t="e">
        <f>VLOOKUP($J73,異動保険料_薬剤師!$A$8:$J$19,7)</f>
        <v>#VALUE!</v>
      </c>
      <c r="X73" s="1" t="e">
        <f>VLOOKUP($J73,異動保険料_薬剤師!$A$8:$J$19,8)</f>
        <v>#VALUE!</v>
      </c>
      <c r="Y73" s="1" t="e">
        <f>VLOOKUP($J73,異動保険料_薬剤師!$A$8:$J$19,9)</f>
        <v>#VALUE!</v>
      </c>
      <c r="Z73" s="1" t="e">
        <f>VLOOKUP($J73,異動保険料_薬剤師!$A$8:$J$19,10)</f>
        <v>#VALUE!</v>
      </c>
      <c r="AA73" s="1" t="str">
        <f t="shared" si="15"/>
        <v/>
      </c>
      <c r="AB73" s="1" t="e">
        <f t="shared" si="16"/>
        <v>#VALUE!</v>
      </c>
      <c r="AC73" s="1" t="e">
        <f>VLOOKUP($P73,異動保険料_店舗!$A$23:$J$33,7)</f>
        <v>#VALUE!</v>
      </c>
      <c r="AD73" s="1" t="e">
        <f>VLOOKUP($P73,異動保険料_店舗!$A$23:$J$33,8)</f>
        <v>#VALUE!</v>
      </c>
      <c r="AE73" s="1" t="e">
        <f>VLOOKUP($P73,異動保険料_店舗!$A$23:$J$33,9)</f>
        <v>#VALUE!</v>
      </c>
      <c r="AF73" s="1" t="e">
        <f>IF($B73=異動保険料_薬剤師!$E$2,異動保険料_薬剤師!$H$4*-1,VLOOKUP($P73,異動保険料_薬剤師!$A$23:$J$34,10))</f>
        <v>#VALUE!</v>
      </c>
    </row>
    <row r="74" spans="1:32" ht="18" customHeight="1">
      <c r="A74" s="4" t="str">
        <f t="shared" si="17"/>
        <v/>
      </c>
      <c r="B74" s="11"/>
      <c r="C74" s="9"/>
      <c r="D74" s="9"/>
      <c r="E74" s="10"/>
      <c r="F74" s="9"/>
      <c r="G74" s="9"/>
      <c r="H74" s="22" t="str">
        <f ca="1">IF(B74&gt;DATE(異動保険料_店舗!$B$1+1,2,14),"",IF($B74="","",IF($K$1=2,0,OFFSET($N74,0,$J$1+6*$K$1))))</f>
        <v/>
      </c>
      <c r="I74" s="1" t="str">
        <f t="shared" si="10"/>
        <v/>
      </c>
      <c r="J74" s="1" t="e">
        <f t="shared" si="11"/>
        <v>#VALUE!</v>
      </c>
      <c r="K74" s="1" t="e">
        <f>VLOOKUP($J74,異動保険料_店舗!$A$8:$J$19,7)</f>
        <v>#VALUE!</v>
      </c>
      <c r="L74" s="1" t="e">
        <f>VLOOKUP($J74,異動保険料_店舗!$A$8:$J$19,8)</f>
        <v>#VALUE!</v>
      </c>
      <c r="M74" s="1" t="e">
        <f>VLOOKUP($J74,異動保険料_店舗!$A$8:$J$19,9)</f>
        <v>#VALUE!</v>
      </c>
      <c r="N74" s="1" t="e">
        <f>VLOOKUP($J74,異動保険料_店舗!$A$8:$J$19,10)</f>
        <v>#VALUE!</v>
      </c>
      <c r="O74" s="1" t="str">
        <f t="shared" si="9"/>
        <v/>
      </c>
      <c r="P74" s="1" t="e">
        <f t="shared" si="12"/>
        <v>#VALUE!</v>
      </c>
      <c r="Q74" s="1" t="e">
        <f>VLOOKUP($P74,異動保険料_店舗!$A$23:$J$33,7)</f>
        <v>#VALUE!</v>
      </c>
      <c r="R74" s="1" t="e">
        <f>VLOOKUP($P74,異動保険料_店舗!$A$23:$J$33,8)</f>
        <v>#VALUE!</v>
      </c>
      <c r="S74" s="1" t="e">
        <f>VLOOKUP($P74,異動保険料_店舗!$A$23:$J$33,9)</f>
        <v>#VALUE!</v>
      </c>
      <c r="T74" s="1" t="e">
        <f>IF($B74=異動保険料_店舗!$E$2,異動保険料_店舗!$H$4*-1,VLOOKUP($P74,異動保険料_店舗!$A$23:$J$34,10))</f>
        <v>#VALUE!</v>
      </c>
      <c r="U74" s="1" t="str">
        <f t="shared" si="13"/>
        <v/>
      </c>
      <c r="V74" s="1" t="e">
        <f t="shared" si="14"/>
        <v>#VALUE!</v>
      </c>
      <c r="W74" s="1" t="e">
        <f>VLOOKUP($J74,異動保険料_薬剤師!$A$8:$J$19,7)</f>
        <v>#VALUE!</v>
      </c>
      <c r="X74" s="1" t="e">
        <f>VLOOKUP($J74,異動保険料_薬剤師!$A$8:$J$19,8)</f>
        <v>#VALUE!</v>
      </c>
      <c r="Y74" s="1" t="e">
        <f>VLOOKUP($J74,異動保険料_薬剤師!$A$8:$J$19,9)</f>
        <v>#VALUE!</v>
      </c>
      <c r="Z74" s="1" t="e">
        <f>VLOOKUP($J74,異動保険料_薬剤師!$A$8:$J$19,10)</f>
        <v>#VALUE!</v>
      </c>
      <c r="AA74" s="1" t="str">
        <f t="shared" si="15"/>
        <v/>
      </c>
      <c r="AB74" s="1" t="e">
        <f t="shared" si="16"/>
        <v>#VALUE!</v>
      </c>
      <c r="AC74" s="1" t="e">
        <f>VLOOKUP($P74,異動保険料_店舗!$A$23:$J$33,7)</f>
        <v>#VALUE!</v>
      </c>
      <c r="AD74" s="1" t="e">
        <f>VLOOKUP($P74,異動保険料_店舗!$A$23:$J$33,8)</f>
        <v>#VALUE!</v>
      </c>
      <c r="AE74" s="1" t="e">
        <f>VLOOKUP($P74,異動保険料_店舗!$A$23:$J$33,9)</f>
        <v>#VALUE!</v>
      </c>
      <c r="AF74" s="1" t="e">
        <f>IF($B74=異動保険料_薬剤師!$E$2,異動保険料_薬剤師!$H$4*-1,VLOOKUP($P74,異動保険料_薬剤師!$A$23:$J$34,10))</f>
        <v>#VALUE!</v>
      </c>
    </row>
    <row r="75" spans="1:32" ht="18" customHeight="1">
      <c r="A75" s="4" t="str">
        <f t="shared" si="17"/>
        <v/>
      </c>
      <c r="B75" s="11"/>
      <c r="C75" s="9"/>
      <c r="D75" s="9"/>
      <c r="E75" s="10"/>
      <c r="F75" s="9"/>
      <c r="G75" s="9"/>
      <c r="H75" s="22" t="str">
        <f ca="1">IF(B75&gt;DATE(異動保険料_店舗!$B$1+1,2,14),"",IF($B75="","",IF($K$1=2,0,OFFSET($N75,0,$J$1+6*$K$1))))</f>
        <v/>
      </c>
      <c r="I75" s="1" t="str">
        <f t="shared" si="10"/>
        <v/>
      </c>
      <c r="J75" s="1" t="e">
        <f t="shared" si="11"/>
        <v>#VALUE!</v>
      </c>
      <c r="K75" s="1" t="e">
        <f>VLOOKUP($J75,異動保険料_店舗!$A$8:$J$19,7)</f>
        <v>#VALUE!</v>
      </c>
      <c r="L75" s="1" t="e">
        <f>VLOOKUP($J75,異動保険料_店舗!$A$8:$J$19,8)</f>
        <v>#VALUE!</v>
      </c>
      <c r="M75" s="1" t="e">
        <f>VLOOKUP($J75,異動保険料_店舗!$A$8:$J$19,9)</f>
        <v>#VALUE!</v>
      </c>
      <c r="N75" s="1" t="e">
        <f>VLOOKUP($J75,異動保険料_店舗!$A$8:$J$19,10)</f>
        <v>#VALUE!</v>
      </c>
      <c r="O75" s="1" t="str">
        <f t="shared" si="9"/>
        <v/>
      </c>
      <c r="P75" s="1" t="e">
        <f t="shared" si="12"/>
        <v>#VALUE!</v>
      </c>
      <c r="Q75" s="1" t="e">
        <f>VLOOKUP($P75,異動保険料_店舗!$A$23:$J$33,7)</f>
        <v>#VALUE!</v>
      </c>
      <c r="R75" s="1" t="e">
        <f>VLOOKUP($P75,異動保険料_店舗!$A$23:$J$33,8)</f>
        <v>#VALUE!</v>
      </c>
      <c r="S75" s="1" t="e">
        <f>VLOOKUP($P75,異動保険料_店舗!$A$23:$J$33,9)</f>
        <v>#VALUE!</v>
      </c>
      <c r="T75" s="1" t="e">
        <f>IF($B75=異動保険料_店舗!$E$2,異動保険料_店舗!$H$4*-1,VLOOKUP($P75,異動保険料_店舗!$A$23:$J$34,10))</f>
        <v>#VALUE!</v>
      </c>
      <c r="U75" s="1" t="str">
        <f t="shared" si="13"/>
        <v/>
      </c>
      <c r="V75" s="1" t="e">
        <f t="shared" si="14"/>
        <v>#VALUE!</v>
      </c>
      <c r="W75" s="1" t="e">
        <f>VLOOKUP($J75,異動保険料_薬剤師!$A$8:$J$19,7)</f>
        <v>#VALUE!</v>
      </c>
      <c r="X75" s="1" t="e">
        <f>VLOOKUP($J75,異動保険料_薬剤師!$A$8:$J$19,8)</f>
        <v>#VALUE!</v>
      </c>
      <c r="Y75" s="1" t="e">
        <f>VLOOKUP($J75,異動保険料_薬剤師!$A$8:$J$19,9)</f>
        <v>#VALUE!</v>
      </c>
      <c r="Z75" s="1" t="e">
        <f>VLOOKUP($J75,異動保険料_薬剤師!$A$8:$J$19,10)</f>
        <v>#VALUE!</v>
      </c>
      <c r="AA75" s="1" t="str">
        <f t="shared" si="15"/>
        <v/>
      </c>
      <c r="AB75" s="1" t="e">
        <f t="shared" si="16"/>
        <v>#VALUE!</v>
      </c>
      <c r="AC75" s="1" t="e">
        <f>VLOOKUP($P75,異動保険料_店舗!$A$23:$J$33,7)</f>
        <v>#VALUE!</v>
      </c>
      <c r="AD75" s="1" t="e">
        <f>VLOOKUP($P75,異動保険料_店舗!$A$23:$J$33,8)</f>
        <v>#VALUE!</v>
      </c>
      <c r="AE75" s="1" t="e">
        <f>VLOOKUP($P75,異動保険料_店舗!$A$23:$J$33,9)</f>
        <v>#VALUE!</v>
      </c>
      <c r="AF75" s="1" t="e">
        <f>IF($B75=異動保険料_薬剤師!$E$2,異動保険料_薬剤師!$H$4*-1,VLOOKUP($P75,異動保険料_薬剤師!$A$23:$J$34,10))</f>
        <v>#VALUE!</v>
      </c>
    </row>
    <row r="76" spans="1:32" ht="18" customHeight="1">
      <c r="A76" s="4" t="str">
        <f t="shared" si="17"/>
        <v/>
      </c>
      <c r="B76" s="11"/>
      <c r="C76" s="9"/>
      <c r="D76" s="9"/>
      <c r="E76" s="10"/>
      <c r="F76" s="9"/>
      <c r="G76" s="9"/>
      <c r="H76" s="22" t="str">
        <f ca="1">IF(B76&gt;DATE(異動保険料_店舗!$B$1+1,2,14),"",IF($B76="","",IF($K$1=2,0,OFFSET($N76,0,$J$1+6*$K$1))))</f>
        <v/>
      </c>
      <c r="I76" s="1" t="str">
        <f t="shared" si="10"/>
        <v/>
      </c>
      <c r="J76" s="1" t="e">
        <f t="shared" si="11"/>
        <v>#VALUE!</v>
      </c>
      <c r="K76" s="1" t="e">
        <f>VLOOKUP($J76,異動保険料_店舗!$A$8:$J$19,7)</f>
        <v>#VALUE!</v>
      </c>
      <c r="L76" s="1" t="e">
        <f>VLOOKUP($J76,異動保険料_店舗!$A$8:$J$19,8)</f>
        <v>#VALUE!</v>
      </c>
      <c r="M76" s="1" t="e">
        <f>VLOOKUP($J76,異動保険料_店舗!$A$8:$J$19,9)</f>
        <v>#VALUE!</v>
      </c>
      <c r="N76" s="1" t="e">
        <f>VLOOKUP($J76,異動保険料_店舗!$A$8:$J$19,10)</f>
        <v>#VALUE!</v>
      </c>
      <c r="O76" s="1" t="str">
        <f t="shared" si="9"/>
        <v/>
      </c>
      <c r="P76" s="1" t="e">
        <f t="shared" si="12"/>
        <v>#VALUE!</v>
      </c>
      <c r="Q76" s="1" t="e">
        <f>VLOOKUP($P76,異動保険料_店舗!$A$23:$J$33,7)</f>
        <v>#VALUE!</v>
      </c>
      <c r="R76" s="1" t="e">
        <f>VLOOKUP($P76,異動保険料_店舗!$A$23:$J$33,8)</f>
        <v>#VALUE!</v>
      </c>
      <c r="S76" s="1" t="e">
        <f>VLOOKUP($P76,異動保険料_店舗!$A$23:$J$33,9)</f>
        <v>#VALUE!</v>
      </c>
      <c r="T76" s="1" t="e">
        <f>IF($B76=異動保険料_店舗!$E$2,異動保険料_店舗!$H$4*-1,VLOOKUP($P76,異動保険料_店舗!$A$23:$J$34,10))</f>
        <v>#VALUE!</v>
      </c>
      <c r="U76" s="1" t="str">
        <f t="shared" si="13"/>
        <v/>
      </c>
      <c r="V76" s="1" t="e">
        <f t="shared" si="14"/>
        <v>#VALUE!</v>
      </c>
      <c r="W76" s="1" t="e">
        <f>VLOOKUP($J76,異動保険料_薬剤師!$A$8:$J$19,7)</f>
        <v>#VALUE!</v>
      </c>
      <c r="X76" s="1" t="e">
        <f>VLOOKUP($J76,異動保険料_薬剤師!$A$8:$J$19,8)</f>
        <v>#VALUE!</v>
      </c>
      <c r="Y76" s="1" t="e">
        <f>VLOOKUP($J76,異動保険料_薬剤師!$A$8:$J$19,9)</f>
        <v>#VALUE!</v>
      </c>
      <c r="Z76" s="1" t="e">
        <f>VLOOKUP($J76,異動保険料_薬剤師!$A$8:$J$19,10)</f>
        <v>#VALUE!</v>
      </c>
      <c r="AA76" s="1" t="str">
        <f t="shared" si="15"/>
        <v/>
      </c>
      <c r="AB76" s="1" t="e">
        <f t="shared" si="16"/>
        <v>#VALUE!</v>
      </c>
      <c r="AC76" s="1" t="e">
        <f>VLOOKUP($P76,異動保険料_店舗!$A$23:$J$33,7)</f>
        <v>#VALUE!</v>
      </c>
      <c r="AD76" s="1" t="e">
        <f>VLOOKUP($P76,異動保険料_店舗!$A$23:$J$33,8)</f>
        <v>#VALUE!</v>
      </c>
      <c r="AE76" s="1" t="e">
        <f>VLOOKUP($P76,異動保険料_店舗!$A$23:$J$33,9)</f>
        <v>#VALUE!</v>
      </c>
      <c r="AF76" s="1" t="e">
        <f>IF($B76=異動保険料_薬剤師!$E$2,異動保険料_薬剤師!$H$4*-1,VLOOKUP($P76,異動保険料_薬剤師!$A$23:$J$34,10))</f>
        <v>#VALUE!</v>
      </c>
    </row>
    <row r="77" spans="1:32" ht="18" customHeight="1">
      <c r="A77" s="4" t="str">
        <f t="shared" si="17"/>
        <v/>
      </c>
      <c r="B77" s="11"/>
      <c r="C77" s="9"/>
      <c r="D77" s="9"/>
      <c r="E77" s="10"/>
      <c r="F77" s="9"/>
      <c r="G77" s="9"/>
      <c r="H77" s="22" t="str">
        <f ca="1">IF(B77&gt;DATE(異動保険料_店舗!$B$1+1,2,14),"",IF($B77="","",IF($K$1=2,0,OFFSET($N77,0,$J$1+6*$K$1))))</f>
        <v/>
      </c>
      <c r="I77" s="1" t="str">
        <f t="shared" si="10"/>
        <v/>
      </c>
      <c r="J77" s="1" t="e">
        <f t="shared" si="11"/>
        <v>#VALUE!</v>
      </c>
      <c r="K77" s="1" t="e">
        <f>VLOOKUP($J77,異動保険料_店舗!$A$8:$J$19,7)</f>
        <v>#VALUE!</v>
      </c>
      <c r="L77" s="1" t="e">
        <f>VLOOKUP($J77,異動保険料_店舗!$A$8:$J$19,8)</f>
        <v>#VALUE!</v>
      </c>
      <c r="M77" s="1" t="e">
        <f>VLOOKUP($J77,異動保険料_店舗!$A$8:$J$19,9)</f>
        <v>#VALUE!</v>
      </c>
      <c r="N77" s="1" t="e">
        <f>VLOOKUP($J77,異動保険料_店舗!$A$8:$J$19,10)</f>
        <v>#VALUE!</v>
      </c>
      <c r="O77" s="1" t="str">
        <f t="shared" si="9"/>
        <v/>
      </c>
      <c r="P77" s="1" t="e">
        <f t="shared" si="12"/>
        <v>#VALUE!</v>
      </c>
      <c r="Q77" s="1" t="e">
        <f>VLOOKUP($P77,異動保険料_店舗!$A$23:$J$33,7)</f>
        <v>#VALUE!</v>
      </c>
      <c r="R77" s="1" t="e">
        <f>VLOOKUP($P77,異動保険料_店舗!$A$23:$J$33,8)</f>
        <v>#VALUE!</v>
      </c>
      <c r="S77" s="1" t="e">
        <f>VLOOKUP($P77,異動保険料_店舗!$A$23:$J$33,9)</f>
        <v>#VALUE!</v>
      </c>
      <c r="T77" s="1" t="e">
        <f>IF($B77=異動保険料_店舗!$E$2,異動保険料_店舗!$H$4*-1,VLOOKUP($P77,異動保険料_店舗!$A$23:$J$34,10))</f>
        <v>#VALUE!</v>
      </c>
      <c r="U77" s="1" t="str">
        <f t="shared" si="13"/>
        <v/>
      </c>
      <c r="V77" s="1" t="e">
        <f t="shared" si="14"/>
        <v>#VALUE!</v>
      </c>
      <c r="W77" s="1" t="e">
        <f>VLOOKUP($J77,異動保険料_薬剤師!$A$8:$J$19,7)</f>
        <v>#VALUE!</v>
      </c>
      <c r="X77" s="1" t="e">
        <f>VLOOKUP($J77,異動保険料_薬剤師!$A$8:$J$19,8)</f>
        <v>#VALUE!</v>
      </c>
      <c r="Y77" s="1" t="e">
        <f>VLOOKUP($J77,異動保険料_薬剤師!$A$8:$J$19,9)</f>
        <v>#VALUE!</v>
      </c>
      <c r="Z77" s="1" t="e">
        <f>VLOOKUP($J77,異動保険料_薬剤師!$A$8:$J$19,10)</f>
        <v>#VALUE!</v>
      </c>
      <c r="AA77" s="1" t="str">
        <f t="shared" si="15"/>
        <v/>
      </c>
      <c r="AB77" s="1" t="e">
        <f t="shared" si="16"/>
        <v>#VALUE!</v>
      </c>
      <c r="AC77" s="1" t="e">
        <f>VLOOKUP($P77,異動保険料_店舗!$A$23:$J$33,7)</f>
        <v>#VALUE!</v>
      </c>
      <c r="AD77" s="1" t="e">
        <f>VLOOKUP($P77,異動保険料_店舗!$A$23:$J$33,8)</f>
        <v>#VALUE!</v>
      </c>
      <c r="AE77" s="1" t="e">
        <f>VLOOKUP($P77,異動保険料_店舗!$A$23:$J$33,9)</f>
        <v>#VALUE!</v>
      </c>
      <c r="AF77" s="1" t="e">
        <f>IF($B77=異動保険料_薬剤師!$E$2,異動保険料_薬剤師!$H$4*-1,VLOOKUP($P77,異動保険料_薬剤師!$A$23:$J$34,10))</f>
        <v>#VALUE!</v>
      </c>
    </row>
    <row r="78" spans="1:32" ht="18" customHeight="1">
      <c r="A78" s="4" t="str">
        <f t="shared" si="17"/>
        <v/>
      </c>
      <c r="B78" s="11"/>
      <c r="C78" s="9"/>
      <c r="D78" s="9"/>
      <c r="E78" s="10"/>
      <c r="F78" s="9"/>
      <c r="G78" s="9"/>
      <c r="H78" s="22" t="str">
        <f ca="1">IF(B78&gt;DATE(異動保険料_店舗!$B$1+1,2,14),"",IF($B78="","",IF($K$1=2,0,OFFSET($N78,0,$J$1+6*$K$1))))</f>
        <v/>
      </c>
      <c r="I78" s="1" t="str">
        <f t="shared" si="10"/>
        <v/>
      </c>
      <c r="J78" s="1" t="e">
        <f t="shared" si="11"/>
        <v>#VALUE!</v>
      </c>
      <c r="K78" s="1" t="e">
        <f>VLOOKUP($J78,異動保険料_店舗!$A$8:$J$19,7)</f>
        <v>#VALUE!</v>
      </c>
      <c r="L78" s="1" t="e">
        <f>VLOOKUP($J78,異動保険料_店舗!$A$8:$J$19,8)</f>
        <v>#VALUE!</v>
      </c>
      <c r="M78" s="1" t="e">
        <f>VLOOKUP($J78,異動保険料_店舗!$A$8:$J$19,9)</f>
        <v>#VALUE!</v>
      </c>
      <c r="N78" s="1" t="e">
        <f>VLOOKUP($J78,異動保険料_店舗!$A$8:$J$19,10)</f>
        <v>#VALUE!</v>
      </c>
      <c r="O78" s="1" t="str">
        <f t="shared" si="9"/>
        <v/>
      </c>
      <c r="P78" s="1" t="e">
        <f t="shared" si="12"/>
        <v>#VALUE!</v>
      </c>
      <c r="Q78" s="1" t="e">
        <f>VLOOKUP($P78,異動保険料_店舗!$A$23:$J$33,7)</f>
        <v>#VALUE!</v>
      </c>
      <c r="R78" s="1" t="e">
        <f>VLOOKUP($P78,異動保険料_店舗!$A$23:$J$33,8)</f>
        <v>#VALUE!</v>
      </c>
      <c r="S78" s="1" t="e">
        <f>VLOOKUP($P78,異動保険料_店舗!$A$23:$J$33,9)</f>
        <v>#VALUE!</v>
      </c>
      <c r="T78" s="1" t="e">
        <f>IF($B78=異動保険料_店舗!$E$2,異動保険料_店舗!$H$4*-1,VLOOKUP($P78,異動保険料_店舗!$A$23:$J$34,10))</f>
        <v>#VALUE!</v>
      </c>
      <c r="U78" s="1" t="str">
        <f t="shared" si="13"/>
        <v/>
      </c>
      <c r="V78" s="1" t="e">
        <f t="shared" si="14"/>
        <v>#VALUE!</v>
      </c>
      <c r="W78" s="1" t="e">
        <f>VLOOKUP($J78,異動保険料_薬剤師!$A$8:$J$19,7)</f>
        <v>#VALUE!</v>
      </c>
      <c r="X78" s="1" t="e">
        <f>VLOOKUP($J78,異動保険料_薬剤師!$A$8:$J$19,8)</f>
        <v>#VALUE!</v>
      </c>
      <c r="Y78" s="1" t="e">
        <f>VLOOKUP($J78,異動保険料_薬剤師!$A$8:$J$19,9)</f>
        <v>#VALUE!</v>
      </c>
      <c r="Z78" s="1" t="e">
        <f>VLOOKUP($J78,異動保険料_薬剤師!$A$8:$J$19,10)</f>
        <v>#VALUE!</v>
      </c>
      <c r="AA78" s="1" t="str">
        <f t="shared" si="15"/>
        <v/>
      </c>
      <c r="AB78" s="1" t="e">
        <f t="shared" si="16"/>
        <v>#VALUE!</v>
      </c>
      <c r="AC78" s="1" t="e">
        <f>VLOOKUP($P78,異動保険料_店舗!$A$23:$J$33,7)</f>
        <v>#VALUE!</v>
      </c>
      <c r="AD78" s="1" t="e">
        <f>VLOOKUP($P78,異動保険料_店舗!$A$23:$J$33,8)</f>
        <v>#VALUE!</v>
      </c>
      <c r="AE78" s="1" t="e">
        <f>VLOOKUP($P78,異動保険料_店舗!$A$23:$J$33,9)</f>
        <v>#VALUE!</v>
      </c>
      <c r="AF78" s="1" t="e">
        <f>IF($B78=異動保険料_薬剤師!$E$2,異動保険料_薬剤師!$H$4*-1,VLOOKUP($P78,異動保険料_薬剤師!$A$23:$J$34,10))</f>
        <v>#VALUE!</v>
      </c>
    </row>
    <row r="79" spans="1:32" ht="18" customHeight="1">
      <c r="A79" s="4" t="str">
        <f t="shared" si="17"/>
        <v/>
      </c>
      <c r="B79" s="11"/>
      <c r="C79" s="9"/>
      <c r="D79" s="9"/>
      <c r="E79" s="10"/>
      <c r="F79" s="9"/>
      <c r="G79" s="9"/>
      <c r="H79" s="22" t="str">
        <f ca="1">IF(B79&gt;DATE(異動保険料_店舗!$B$1+1,2,14),"",IF($B79="","",IF($K$1=2,0,OFFSET($N79,0,$J$1+6*$K$1))))</f>
        <v/>
      </c>
      <c r="I79" s="1" t="str">
        <f t="shared" si="10"/>
        <v/>
      </c>
      <c r="J79" s="1" t="e">
        <f t="shared" si="11"/>
        <v>#VALUE!</v>
      </c>
      <c r="K79" s="1" t="e">
        <f>VLOOKUP($J79,異動保険料_店舗!$A$8:$J$19,7)</f>
        <v>#VALUE!</v>
      </c>
      <c r="L79" s="1" t="e">
        <f>VLOOKUP($J79,異動保険料_店舗!$A$8:$J$19,8)</f>
        <v>#VALUE!</v>
      </c>
      <c r="M79" s="1" t="e">
        <f>VLOOKUP($J79,異動保険料_店舗!$A$8:$J$19,9)</f>
        <v>#VALUE!</v>
      </c>
      <c r="N79" s="1" t="e">
        <f>VLOOKUP($J79,異動保険料_店舗!$A$8:$J$19,10)</f>
        <v>#VALUE!</v>
      </c>
      <c r="O79" s="1" t="str">
        <f t="shared" si="9"/>
        <v/>
      </c>
      <c r="P79" s="1" t="e">
        <f t="shared" si="12"/>
        <v>#VALUE!</v>
      </c>
      <c r="Q79" s="1" t="e">
        <f>VLOOKUP($P79,異動保険料_店舗!$A$23:$J$33,7)</f>
        <v>#VALUE!</v>
      </c>
      <c r="R79" s="1" t="e">
        <f>VLOOKUP($P79,異動保険料_店舗!$A$23:$J$33,8)</f>
        <v>#VALUE!</v>
      </c>
      <c r="S79" s="1" t="e">
        <f>VLOOKUP($P79,異動保険料_店舗!$A$23:$J$33,9)</f>
        <v>#VALUE!</v>
      </c>
      <c r="T79" s="1" t="e">
        <f>IF($B79=異動保険料_店舗!$E$2,異動保険料_店舗!$H$4*-1,VLOOKUP($P79,異動保険料_店舗!$A$23:$J$34,10))</f>
        <v>#VALUE!</v>
      </c>
      <c r="U79" s="1" t="str">
        <f t="shared" si="13"/>
        <v/>
      </c>
      <c r="V79" s="1" t="e">
        <f t="shared" si="14"/>
        <v>#VALUE!</v>
      </c>
      <c r="W79" s="1" t="e">
        <f>VLOOKUP($J79,異動保険料_薬剤師!$A$8:$J$19,7)</f>
        <v>#VALUE!</v>
      </c>
      <c r="X79" s="1" t="e">
        <f>VLOOKUP($J79,異動保険料_薬剤師!$A$8:$J$19,8)</f>
        <v>#VALUE!</v>
      </c>
      <c r="Y79" s="1" t="e">
        <f>VLOOKUP($J79,異動保険料_薬剤師!$A$8:$J$19,9)</f>
        <v>#VALUE!</v>
      </c>
      <c r="Z79" s="1" t="e">
        <f>VLOOKUP($J79,異動保険料_薬剤師!$A$8:$J$19,10)</f>
        <v>#VALUE!</v>
      </c>
      <c r="AA79" s="1" t="str">
        <f t="shared" si="15"/>
        <v/>
      </c>
      <c r="AB79" s="1" t="e">
        <f t="shared" si="16"/>
        <v>#VALUE!</v>
      </c>
      <c r="AC79" s="1" t="e">
        <f>VLOOKUP($P79,異動保険料_店舗!$A$23:$J$33,7)</f>
        <v>#VALUE!</v>
      </c>
      <c r="AD79" s="1" t="e">
        <f>VLOOKUP($P79,異動保険料_店舗!$A$23:$J$33,8)</f>
        <v>#VALUE!</v>
      </c>
      <c r="AE79" s="1" t="e">
        <f>VLOOKUP($P79,異動保険料_店舗!$A$23:$J$33,9)</f>
        <v>#VALUE!</v>
      </c>
      <c r="AF79" s="1" t="e">
        <f>IF($B79=異動保険料_薬剤師!$E$2,異動保険料_薬剤師!$H$4*-1,VLOOKUP($P79,異動保険料_薬剤師!$A$23:$J$34,10))</f>
        <v>#VALUE!</v>
      </c>
    </row>
    <row r="80" spans="1:32" ht="18" customHeight="1">
      <c r="A80" s="4" t="str">
        <f t="shared" si="17"/>
        <v/>
      </c>
      <c r="B80" s="11"/>
      <c r="C80" s="9"/>
      <c r="D80" s="9"/>
      <c r="E80" s="10"/>
      <c r="F80" s="9"/>
      <c r="G80" s="9"/>
      <c r="H80" s="22" t="str">
        <f ca="1">IF(B80&gt;DATE(異動保険料_店舗!$B$1+1,2,14),"",IF($B80="","",IF($K$1=2,0,OFFSET($N80,0,$J$1+6*$K$1))))</f>
        <v/>
      </c>
      <c r="I80" s="1" t="str">
        <f t="shared" si="10"/>
        <v/>
      </c>
      <c r="J80" s="1" t="e">
        <f t="shared" si="11"/>
        <v>#VALUE!</v>
      </c>
      <c r="K80" s="1" t="e">
        <f>VLOOKUP($J80,異動保険料_店舗!$A$8:$J$19,7)</f>
        <v>#VALUE!</v>
      </c>
      <c r="L80" s="1" t="e">
        <f>VLOOKUP($J80,異動保険料_店舗!$A$8:$J$19,8)</f>
        <v>#VALUE!</v>
      </c>
      <c r="M80" s="1" t="e">
        <f>VLOOKUP($J80,異動保険料_店舗!$A$8:$J$19,9)</f>
        <v>#VALUE!</v>
      </c>
      <c r="N80" s="1" t="e">
        <f>VLOOKUP($J80,異動保険料_店舗!$A$8:$J$19,10)</f>
        <v>#VALUE!</v>
      </c>
      <c r="O80" s="1" t="str">
        <f t="shared" si="9"/>
        <v/>
      </c>
      <c r="P80" s="1" t="e">
        <f t="shared" si="12"/>
        <v>#VALUE!</v>
      </c>
      <c r="Q80" s="1" t="e">
        <f>VLOOKUP($P80,異動保険料_店舗!$A$23:$J$33,7)</f>
        <v>#VALUE!</v>
      </c>
      <c r="R80" s="1" t="e">
        <f>VLOOKUP($P80,異動保険料_店舗!$A$23:$J$33,8)</f>
        <v>#VALUE!</v>
      </c>
      <c r="S80" s="1" t="e">
        <f>VLOOKUP($P80,異動保険料_店舗!$A$23:$J$33,9)</f>
        <v>#VALUE!</v>
      </c>
      <c r="T80" s="1" t="e">
        <f>IF($B80=異動保険料_店舗!$E$2,異動保険料_店舗!$H$4*-1,VLOOKUP($P80,異動保険料_店舗!$A$23:$J$34,10))</f>
        <v>#VALUE!</v>
      </c>
      <c r="U80" s="1" t="str">
        <f t="shared" si="13"/>
        <v/>
      </c>
      <c r="V80" s="1" t="e">
        <f t="shared" si="14"/>
        <v>#VALUE!</v>
      </c>
      <c r="W80" s="1" t="e">
        <f>VLOOKUP($J80,異動保険料_薬剤師!$A$8:$J$19,7)</f>
        <v>#VALUE!</v>
      </c>
      <c r="X80" s="1" t="e">
        <f>VLOOKUP($J80,異動保険料_薬剤師!$A$8:$J$19,8)</f>
        <v>#VALUE!</v>
      </c>
      <c r="Y80" s="1" t="e">
        <f>VLOOKUP($J80,異動保険料_薬剤師!$A$8:$J$19,9)</f>
        <v>#VALUE!</v>
      </c>
      <c r="Z80" s="1" t="e">
        <f>VLOOKUP($J80,異動保険料_薬剤師!$A$8:$J$19,10)</f>
        <v>#VALUE!</v>
      </c>
      <c r="AA80" s="1" t="str">
        <f t="shared" si="15"/>
        <v/>
      </c>
      <c r="AB80" s="1" t="e">
        <f t="shared" si="16"/>
        <v>#VALUE!</v>
      </c>
      <c r="AC80" s="1" t="e">
        <f>VLOOKUP($P80,異動保険料_店舗!$A$23:$J$33,7)</f>
        <v>#VALUE!</v>
      </c>
      <c r="AD80" s="1" t="e">
        <f>VLOOKUP($P80,異動保険料_店舗!$A$23:$J$33,8)</f>
        <v>#VALUE!</v>
      </c>
      <c r="AE80" s="1" t="e">
        <f>VLOOKUP($P80,異動保険料_店舗!$A$23:$J$33,9)</f>
        <v>#VALUE!</v>
      </c>
      <c r="AF80" s="1" t="e">
        <f>IF($B80=異動保険料_薬剤師!$E$2,異動保険料_薬剤師!$H$4*-1,VLOOKUP($P80,異動保険料_薬剤師!$A$23:$J$34,10))</f>
        <v>#VALUE!</v>
      </c>
    </row>
    <row r="81" spans="1:32" ht="18" customHeight="1">
      <c r="A81" s="4" t="str">
        <f t="shared" si="17"/>
        <v/>
      </c>
      <c r="B81" s="11"/>
      <c r="C81" s="9"/>
      <c r="D81" s="9"/>
      <c r="E81" s="10"/>
      <c r="F81" s="9"/>
      <c r="G81" s="9"/>
      <c r="H81" s="22" t="str">
        <f ca="1">IF(B81&gt;DATE(異動保険料_店舗!$B$1+1,2,14),"",IF($B81="","",IF($K$1=2,0,OFFSET($N81,0,$J$1+6*$K$1))))</f>
        <v/>
      </c>
      <c r="I81" s="1" t="str">
        <f t="shared" si="10"/>
        <v/>
      </c>
      <c r="J81" s="1" t="e">
        <f t="shared" si="11"/>
        <v>#VALUE!</v>
      </c>
      <c r="K81" s="1" t="e">
        <f>VLOOKUP($J81,異動保険料_店舗!$A$8:$J$19,7)</f>
        <v>#VALUE!</v>
      </c>
      <c r="L81" s="1" t="e">
        <f>VLOOKUP($J81,異動保険料_店舗!$A$8:$J$19,8)</f>
        <v>#VALUE!</v>
      </c>
      <c r="M81" s="1" t="e">
        <f>VLOOKUP($J81,異動保険料_店舗!$A$8:$J$19,9)</f>
        <v>#VALUE!</v>
      </c>
      <c r="N81" s="1" t="e">
        <f>VLOOKUP($J81,異動保険料_店舗!$A$8:$J$19,10)</f>
        <v>#VALUE!</v>
      </c>
      <c r="O81" s="1" t="str">
        <f t="shared" si="9"/>
        <v/>
      </c>
      <c r="P81" s="1" t="e">
        <f t="shared" si="12"/>
        <v>#VALUE!</v>
      </c>
      <c r="Q81" s="1" t="e">
        <f>VLOOKUP($P81,異動保険料_店舗!$A$23:$J$33,7)</f>
        <v>#VALUE!</v>
      </c>
      <c r="R81" s="1" t="e">
        <f>VLOOKUP($P81,異動保険料_店舗!$A$23:$J$33,8)</f>
        <v>#VALUE!</v>
      </c>
      <c r="S81" s="1" t="e">
        <f>VLOOKUP($P81,異動保険料_店舗!$A$23:$J$33,9)</f>
        <v>#VALUE!</v>
      </c>
      <c r="T81" s="1" t="e">
        <f>IF($B81=異動保険料_店舗!$E$2,異動保険料_店舗!$H$4*-1,VLOOKUP($P81,異動保険料_店舗!$A$23:$J$34,10))</f>
        <v>#VALUE!</v>
      </c>
      <c r="U81" s="1" t="str">
        <f t="shared" si="13"/>
        <v/>
      </c>
      <c r="V81" s="1" t="e">
        <f t="shared" si="14"/>
        <v>#VALUE!</v>
      </c>
      <c r="W81" s="1" t="e">
        <f>VLOOKUP($J81,異動保険料_薬剤師!$A$8:$J$19,7)</f>
        <v>#VALUE!</v>
      </c>
      <c r="X81" s="1" t="e">
        <f>VLOOKUP($J81,異動保険料_薬剤師!$A$8:$J$19,8)</f>
        <v>#VALUE!</v>
      </c>
      <c r="Y81" s="1" t="e">
        <f>VLOOKUP($J81,異動保険料_薬剤師!$A$8:$J$19,9)</f>
        <v>#VALUE!</v>
      </c>
      <c r="Z81" s="1" t="e">
        <f>VLOOKUP($J81,異動保険料_薬剤師!$A$8:$J$19,10)</f>
        <v>#VALUE!</v>
      </c>
      <c r="AA81" s="1" t="str">
        <f t="shared" si="15"/>
        <v/>
      </c>
      <c r="AB81" s="1" t="e">
        <f t="shared" si="16"/>
        <v>#VALUE!</v>
      </c>
      <c r="AC81" s="1" t="e">
        <f>VLOOKUP($P81,異動保険料_店舗!$A$23:$J$33,7)</f>
        <v>#VALUE!</v>
      </c>
      <c r="AD81" s="1" t="e">
        <f>VLOOKUP($P81,異動保険料_店舗!$A$23:$J$33,8)</f>
        <v>#VALUE!</v>
      </c>
      <c r="AE81" s="1" t="e">
        <f>VLOOKUP($P81,異動保険料_店舗!$A$23:$J$33,9)</f>
        <v>#VALUE!</v>
      </c>
      <c r="AF81" s="1" t="e">
        <f>IF($B81=異動保険料_薬剤師!$E$2,異動保険料_薬剤師!$H$4*-1,VLOOKUP($P81,異動保険料_薬剤師!$A$23:$J$34,10))</f>
        <v>#VALUE!</v>
      </c>
    </row>
    <row r="82" spans="1:32" ht="18" customHeight="1">
      <c r="A82" s="4" t="str">
        <f t="shared" si="17"/>
        <v/>
      </c>
      <c r="B82" s="11"/>
      <c r="C82" s="9"/>
      <c r="D82" s="9"/>
      <c r="E82" s="10"/>
      <c r="F82" s="9"/>
      <c r="G82" s="9"/>
      <c r="H82" s="22" t="str">
        <f ca="1">IF(B82&gt;DATE(異動保険料_店舗!$B$1+1,2,14),"",IF($B82="","",IF($K$1=2,0,OFFSET($N82,0,$J$1+6*$K$1))))</f>
        <v/>
      </c>
      <c r="I82" s="1" t="str">
        <f t="shared" si="10"/>
        <v/>
      </c>
      <c r="J82" s="1" t="e">
        <f t="shared" si="11"/>
        <v>#VALUE!</v>
      </c>
      <c r="K82" s="1" t="e">
        <f>VLOOKUP($J82,異動保険料_店舗!$A$8:$J$19,7)</f>
        <v>#VALUE!</v>
      </c>
      <c r="L82" s="1" t="e">
        <f>VLOOKUP($J82,異動保険料_店舗!$A$8:$J$19,8)</f>
        <v>#VALUE!</v>
      </c>
      <c r="M82" s="1" t="e">
        <f>VLOOKUP($J82,異動保険料_店舗!$A$8:$J$19,9)</f>
        <v>#VALUE!</v>
      </c>
      <c r="N82" s="1" t="e">
        <f>VLOOKUP($J82,異動保険料_店舗!$A$8:$J$19,10)</f>
        <v>#VALUE!</v>
      </c>
      <c r="O82" s="1" t="str">
        <f t="shared" si="9"/>
        <v/>
      </c>
      <c r="P82" s="1" t="e">
        <f t="shared" si="12"/>
        <v>#VALUE!</v>
      </c>
      <c r="Q82" s="1" t="e">
        <f>VLOOKUP($P82,異動保険料_店舗!$A$23:$J$33,7)</f>
        <v>#VALUE!</v>
      </c>
      <c r="R82" s="1" t="e">
        <f>VLOOKUP($P82,異動保険料_店舗!$A$23:$J$33,8)</f>
        <v>#VALUE!</v>
      </c>
      <c r="S82" s="1" t="e">
        <f>VLOOKUP($P82,異動保険料_店舗!$A$23:$J$33,9)</f>
        <v>#VALUE!</v>
      </c>
      <c r="T82" s="1" t="e">
        <f>IF($B82=異動保険料_店舗!$E$2,異動保険料_店舗!$H$4*-1,VLOOKUP($P82,異動保険料_店舗!$A$23:$J$34,10))</f>
        <v>#VALUE!</v>
      </c>
      <c r="U82" s="1" t="str">
        <f t="shared" si="13"/>
        <v/>
      </c>
      <c r="V82" s="1" t="e">
        <f t="shared" si="14"/>
        <v>#VALUE!</v>
      </c>
      <c r="W82" s="1" t="e">
        <f>VLOOKUP($J82,異動保険料_薬剤師!$A$8:$J$19,7)</f>
        <v>#VALUE!</v>
      </c>
      <c r="X82" s="1" t="e">
        <f>VLOOKUP($J82,異動保険料_薬剤師!$A$8:$J$19,8)</f>
        <v>#VALUE!</v>
      </c>
      <c r="Y82" s="1" t="e">
        <f>VLOOKUP($J82,異動保険料_薬剤師!$A$8:$J$19,9)</f>
        <v>#VALUE!</v>
      </c>
      <c r="Z82" s="1" t="e">
        <f>VLOOKUP($J82,異動保険料_薬剤師!$A$8:$J$19,10)</f>
        <v>#VALUE!</v>
      </c>
      <c r="AA82" s="1" t="str">
        <f t="shared" si="15"/>
        <v/>
      </c>
      <c r="AB82" s="1" t="e">
        <f t="shared" si="16"/>
        <v>#VALUE!</v>
      </c>
      <c r="AC82" s="1" t="e">
        <f>VLOOKUP($P82,異動保険料_店舗!$A$23:$J$33,7)</f>
        <v>#VALUE!</v>
      </c>
      <c r="AD82" s="1" t="e">
        <f>VLOOKUP($P82,異動保険料_店舗!$A$23:$J$33,8)</f>
        <v>#VALUE!</v>
      </c>
      <c r="AE82" s="1" t="e">
        <f>VLOOKUP($P82,異動保険料_店舗!$A$23:$J$33,9)</f>
        <v>#VALUE!</v>
      </c>
      <c r="AF82" s="1" t="e">
        <f>IF($B82=異動保険料_薬剤師!$E$2,異動保険料_薬剤師!$H$4*-1,VLOOKUP($P82,異動保険料_薬剤師!$A$23:$J$34,10))</f>
        <v>#VALUE!</v>
      </c>
    </row>
    <row r="83" spans="1:32" ht="18" customHeight="1">
      <c r="A83" s="4" t="str">
        <f t="shared" si="17"/>
        <v/>
      </c>
      <c r="B83" s="11"/>
      <c r="C83" s="9"/>
      <c r="D83" s="9"/>
      <c r="E83" s="10"/>
      <c r="F83" s="9"/>
      <c r="G83" s="9"/>
      <c r="H83" s="22" t="str">
        <f ca="1">IF(B83&gt;DATE(異動保険料_店舗!$B$1+1,2,14),"",IF($B83="","",IF($K$1=2,0,OFFSET($N83,0,$J$1+6*$K$1))))</f>
        <v/>
      </c>
      <c r="I83" s="1" t="str">
        <f t="shared" si="10"/>
        <v/>
      </c>
      <c r="J83" s="1" t="e">
        <f t="shared" si="11"/>
        <v>#VALUE!</v>
      </c>
      <c r="K83" s="1" t="e">
        <f>VLOOKUP($J83,異動保険料_店舗!$A$8:$J$19,7)</f>
        <v>#VALUE!</v>
      </c>
      <c r="L83" s="1" t="e">
        <f>VLOOKUP($J83,異動保険料_店舗!$A$8:$J$19,8)</f>
        <v>#VALUE!</v>
      </c>
      <c r="M83" s="1" t="e">
        <f>VLOOKUP($J83,異動保険料_店舗!$A$8:$J$19,9)</f>
        <v>#VALUE!</v>
      </c>
      <c r="N83" s="1" t="e">
        <f>VLOOKUP($J83,異動保険料_店舗!$A$8:$J$19,10)</f>
        <v>#VALUE!</v>
      </c>
      <c r="O83" s="1" t="str">
        <f t="shared" si="9"/>
        <v/>
      </c>
      <c r="P83" s="1" t="e">
        <f t="shared" si="12"/>
        <v>#VALUE!</v>
      </c>
      <c r="Q83" s="1" t="e">
        <f>VLOOKUP($P83,異動保険料_店舗!$A$23:$J$33,7)</f>
        <v>#VALUE!</v>
      </c>
      <c r="R83" s="1" t="e">
        <f>VLOOKUP($P83,異動保険料_店舗!$A$23:$J$33,8)</f>
        <v>#VALUE!</v>
      </c>
      <c r="S83" s="1" t="e">
        <f>VLOOKUP($P83,異動保険料_店舗!$A$23:$J$33,9)</f>
        <v>#VALUE!</v>
      </c>
      <c r="T83" s="1" t="e">
        <f>IF($B83=異動保険料_店舗!$E$2,異動保険料_店舗!$H$4*-1,VLOOKUP($P83,異動保険料_店舗!$A$23:$J$34,10))</f>
        <v>#VALUE!</v>
      </c>
      <c r="U83" s="1" t="str">
        <f t="shared" si="13"/>
        <v/>
      </c>
      <c r="V83" s="1" t="e">
        <f t="shared" si="14"/>
        <v>#VALUE!</v>
      </c>
      <c r="W83" s="1" t="e">
        <f>VLOOKUP($J83,異動保険料_薬剤師!$A$8:$J$19,7)</f>
        <v>#VALUE!</v>
      </c>
      <c r="X83" s="1" t="e">
        <f>VLOOKUP($J83,異動保険料_薬剤師!$A$8:$J$19,8)</f>
        <v>#VALUE!</v>
      </c>
      <c r="Y83" s="1" t="e">
        <f>VLOOKUP($J83,異動保険料_薬剤師!$A$8:$J$19,9)</f>
        <v>#VALUE!</v>
      </c>
      <c r="Z83" s="1" t="e">
        <f>VLOOKUP($J83,異動保険料_薬剤師!$A$8:$J$19,10)</f>
        <v>#VALUE!</v>
      </c>
      <c r="AA83" s="1" t="str">
        <f t="shared" si="15"/>
        <v/>
      </c>
      <c r="AB83" s="1" t="e">
        <f t="shared" si="16"/>
        <v>#VALUE!</v>
      </c>
      <c r="AC83" s="1" t="e">
        <f>VLOOKUP($P83,異動保険料_店舗!$A$23:$J$33,7)</f>
        <v>#VALUE!</v>
      </c>
      <c r="AD83" s="1" t="e">
        <f>VLOOKUP($P83,異動保険料_店舗!$A$23:$J$33,8)</f>
        <v>#VALUE!</v>
      </c>
      <c r="AE83" s="1" t="e">
        <f>VLOOKUP($P83,異動保険料_店舗!$A$23:$J$33,9)</f>
        <v>#VALUE!</v>
      </c>
      <c r="AF83" s="1" t="e">
        <f>IF($B83=異動保険料_薬剤師!$E$2,異動保険料_薬剤師!$H$4*-1,VLOOKUP($P83,異動保険料_薬剤師!$A$23:$J$34,10))</f>
        <v>#VALUE!</v>
      </c>
    </row>
    <row r="84" spans="1:32" ht="18" customHeight="1">
      <c r="A84" s="4" t="str">
        <f t="shared" si="17"/>
        <v/>
      </c>
      <c r="B84" s="11"/>
      <c r="C84" s="9"/>
      <c r="D84" s="9"/>
      <c r="E84" s="10"/>
      <c r="F84" s="9"/>
      <c r="G84" s="9"/>
      <c r="H84" s="22" t="str">
        <f ca="1">IF(B84&gt;DATE(異動保険料_店舗!$B$1+1,2,14),"",IF($B84="","",IF($K$1=2,0,OFFSET($N84,0,$J$1+6*$K$1))))</f>
        <v/>
      </c>
      <c r="I84" s="1" t="str">
        <f t="shared" si="10"/>
        <v/>
      </c>
      <c r="J84" s="1" t="e">
        <f t="shared" si="11"/>
        <v>#VALUE!</v>
      </c>
      <c r="K84" s="1" t="e">
        <f>VLOOKUP($J84,異動保険料_店舗!$A$8:$J$19,7)</f>
        <v>#VALUE!</v>
      </c>
      <c r="L84" s="1" t="e">
        <f>VLOOKUP($J84,異動保険料_店舗!$A$8:$J$19,8)</f>
        <v>#VALUE!</v>
      </c>
      <c r="M84" s="1" t="e">
        <f>VLOOKUP($J84,異動保険料_店舗!$A$8:$J$19,9)</f>
        <v>#VALUE!</v>
      </c>
      <c r="N84" s="1" t="e">
        <f>VLOOKUP($J84,異動保険料_店舗!$A$8:$J$19,10)</f>
        <v>#VALUE!</v>
      </c>
      <c r="O84" s="1" t="str">
        <f t="shared" si="9"/>
        <v/>
      </c>
      <c r="P84" s="1" t="e">
        <f t="shared" si="12"/>
        <v>#VALUE!</v>
      </c>
      <c r="Q84" s="1" t="e">
        <f>VLOOKUP($P84,異動保険料_店舗!$A$23:$J$33,7)</f>
        <v>#VALUE!</v>
      </c>
      <c r="R84" s="1" t="e">
        <f>VLOOKUP($P84,異動保険料_店舗!$A$23:$J$33,8)</f>
        <v>#VALUE!</v>
      </c>
      <c r="S84" s="1" t="e">
        <f>VLOOKUP($P84,異動保険料_店舗!$A$23:$J$33,9)</f>
        <v>#VALUE!</v>
      </c>
      <c r="T84" s="1" t="e">
        <f>IF($B84=異動保険料_店舗!$E$2,異動保険料_店舗!$H$4*-1,VLOOKUP($P84,異動保険料_店舗!$A$23:$J$34,10))</f>
        <v>#VALUE!</v>
      </c>
      <c r="U84" s="1" t="str">
        <f t="shared" si="13"/>
        <v/>
      </c>
      <c r="V84" s="1" t="e">
        <f t="shared" si="14"/>
        <v>#VALUE!</v>
      </c>
      <c r="W84" s="1" t="e">
        <f>VLOOKUP($J84,異動保険料_薬剤師!$A$8:$J$19,7)</f>
        <v>#VALUE!</v>
      </c>
      <c r="X84" s="1" t="e">
        <f>VLOOKUP($J84,異動保険料_薬剤師!$A$8:$J$19,8)</f>
        <v>#VALUE!</v>
      </c>
      <c r="Y84" s="1" t="e">
        <f>VLOOKUP($J84,異動保険料_薬剤師!$A$8:$J$19,9)</f>
        <v>#VALUE!</v>
      </c>
      <c r="Z84" s="1" t="e">
        <f>VLOOKUP($J84,異動保険料_薬剤師!$A$8:$J$19,10)</f>
        <v>#VALUE!</v>
      </c>
      <c r="AA84" s="1" t="str">
        <f t="shared" si="15"/>
        <v/>
      </c>
      <c r="AB84" s="1" t="e">
        <f t="shared" si="16"/>
        <v>#VALUE!</v>
      </c>
      <c r="AC84" s="1" t="e">
        <f>VLOOKUP($P84,異動保険料_店舗!$A$23:$J$33,7)</f>
        <v>#VALUE!</v>
      </c>
      <c r="AD84" s="1" t="e">
        <f>VLOOKUP($P84,異動保険料_店舗!$A$23:$J$33,8)</f>
        <v>#VALUE!</v>
      </c>
      <c r="AE84" s="1" t="e">
        <f>VLOOKUP($P84,異動保険料_店舗!$A$23:$J$33,9)</f>
        <v>#VALUE!</v>
      </c>
      <c r="AF84" s="1" t="e">
        <f>IF($B84=異動保険料_薬剤師!$E$2,異動保険料_薬剤師!$H$4*-1,VLOOKUP($P84,異動保険料_薬剤師!$A$23:$J$34,10))</f>
        <v>#VALUE!</v>
      </c>
    </row>
    <row r="85" spans="1:32" ht="18" customHeight="1">
      <c r="A85" s="4" t="str">
        <f t="shared" si="17"/>
        <v/>
      </c>
      <c r="B85" s="11"/>
      <c r="C85" s="9"/>
      <c r="D85" s="9"/>
      <c r="E85" s="10"/>
      <c r="F85" s="9"/>
      <c r="G85" s="9"/>
      <c r="H85" s="22" t="str">
        <f ca="1">IF(B85&gt;DATE(異動保険料_店舗!$B$1+1,2,14),"",IF($B85="","",IF($K$1=2,0,OFFSET($N85,0,$J$1+6*$K$1))))</f>
        <v/>
      </c>
      <c r="I85" s="1" t="str">
        <f t="shared" si="10"/>
        <v/>
      </c>
      <c r="J85" s="1" t="e">
        <f t="shared" si="11"/>
        <v>#VALUE!</v>
      </c>
      <c r="K85" s="1" t="e">
        <f>VLOOKUP($J85,異動保険料_店舗!$A$8:$J$19,7)</f>
        <v>#VALUE!</v>
      </c>
      <c r="L85" s="1" t="e">
        <f>VLOOKUP($J85,異動保険料_店舗!$A$8:$J$19,8)</f>
        <v>#VALUE!</v>
      </c>
      <c r="M85" s="1" t="e">
        <f>VLOOKUP($J85,異動保険料_店舗!$A$8:$J$19,9)</f>
        <v>#VALUE!</v>
      </c>
      <c r="N85" s="1" t="e">
        <f>VLOOKUP($J85,異動保険料_店舗!$A$8:$J$19,10)</f>
        <v>#VALUE!</v>
      </c>
      <c r="O85" s="1" t="str">
        <f t="shared" si="9"/>
        <v/>
      </c>
      <c r="P85" s="1" t="e">
        <f t="shared" si="12"/>
        <v>#VALUE!</v>
      </c>
      <c r="Q85" s="1" t="e">
        <f>VLOOKUP($P85,異動保険料_店舗!$A$23:$J$33,7)</f>
        <v>#VALUE!</v>
      </c>
      <c r="R85" s="1" t="e">
        <f>VLOOKUP($P85,異動保険料_店舗!$A$23:$J$33,8)</f>
        <v>#VALUE!</v>
      </c>
      <c r="S85" s="1" t="e">
        <f>VLOOKUP($P85,異動保険料_店舗!$A$23:$J$33,9)</f>
        <v>#VALUE!</v>
      </c>
      <c r="T85" s="1" t="e">
        <f>IF($B85=異動保険料_店舗!$E$2,異動保険料_店舗!$H$4*-1,VLOOKUP($P85,異動保険料_店舗!$A$23:$J$34,10))</f>
        <v>#VALUE!</v>
      </c>
      <c r="U85" s="1" t="str">
        <f t="shared" si="13"/>
        <v/>
      </c>
      <c r="V85" s="1" t="e">
        <f t="shared" si="14"/>
        <v>#VALUE!</v>
      </c>
      <c r="W85" s="1" t="e">
        <f>VLOOKUP($J85,異動保険料_薬剤師!$A$8:$J$19,7)</f>
        <v>#VALUE!</v>
      </c>
      <c r="X85" s="1" t="e">
        <f>VLOOKUP($J85,異動保険料_薬剤師!$A$8:$J$19,8)</f>
        <v>#VALUE!</v>
      </c>
      <c r="Y85" s="1" t="e">
        <f>VLOOKUP($J85,異動保険料_薬剤師!$A$8:$J$19,9)</f>
        <v>#VALUE!</v>
      </c>
      <c r="Z85" s="1" t="e">
        <f>VLOOKUP($J85,異動保険料_薬剤師!$A$8:$J$19,10)</f>
        <v>#VALUE!</v>
      </c>
      <c r="AA85" s="1" t="str">
        <f t="shared" si="15"/>
        <v/>
      </c>
      <c r="AB85" s="1" t="e">
        <f t="shared" si="16"/>
        <v>#VALUE!</v>
      </c>
      <c r="AC85" s="1" t="e">
        <f>VLOOKUP($P85,異動保険料_店舗!$A$23:$J$33,7)</f>
        <v>#VALUE!</v>
      </c>
      <c r="AD85" s="1" t="e">
        <f>VLOOKUP($P85,異動保険料_店舗!$A$23:$J$33,8)</f>
        <v>#VALUE!</v>
      </c>
      <c r="AE85" s="1" t="e">
        <f>VLOOKUP($P85,異動保険料_店舗!$A$23:$J$33,9)</f>
        <v>#VALUE!</v>
      </c>
      <c r="AF85" s="1" t="e">
        <f>IF($B85=異動保険料_薬剤師!$E$2,異動保険料_薬剤師!$H$4*-1,VLOOKUP($P85,異動保険料_薬剤師!$A$23:$J$34,10))</f>
        <v>#VALUE!</v>
      </c>
    </row>
    <row r="86" spans="1:32" ht="18" customHeight="1">
      <c r="A86" s="4" t="str">
        <f t="shared" si="17"/>
        <v/>
      </c>
      <c r="B86" s="11"/>
      <c r="C86" s="9"/>
      <c r="D86" s="9"/>
      <c r="E86" s="10"/>
      <c r="F86" s="9"/>
      <c r="G86" s="9"/>
      <c r="H86" s="22" t="str">
        <f ca="1">IF(B86&gt;DATE(異動保険料_店舗!$B$1+1,2,14),"",IF($B86="","",IF($K$1=2,0,OFFSET($N86,0,$J$1+6*$K$1))))</f>
        <v/>
      </c>
      <c r="I86" s="1" t="str">
        <f t="shared" si="10"/>
        <v/>
      </c>
      <c r="J86" s="1" t="e">
        <f t="shared" si="11"/>
        <v>#VALUE!</v>
      </c>
      <c r="K86" s="1" t="e">
        <f>VLOOKUP($J86,異動保険料_店舗!$A$8:$J$19,7)</f>
        <v>#VALUE!</v>
      </c>
      <c r="L86" s="1" t="e">
        <f>VLOOKUP($J86,異動保険料_店舗!$A$8:$J$19,8)</f>
        <v>#VALUE!</v>
      </c>
      <c r="M86" s="1" t="e">
        <f>VLOOKUP($J86,異動保険料_店舗!$A$8:$J$19,9)</f>
        <v>#VALUE!</v>
      </c>
      <c r="N86" s="1" t="e">
        <f>VLOOKUP($J86,異動保険料_店舗!$A$8:$J$19,10)</f>
        <v>#VALUE!</v>
      </c>
      <c r="O86" s="1" t="str">
        <f t="shared" si="9"/>
        <v/>
      </c>
      <c r="P86" s="1" t="e">
        <f t="shared" si="12"/>
        <v>#VALUE!</v>
      </c>
      <c r="Q86" s="1" t="e">
        <f>VLOOKUP($P86,異動保険料_店舗!$A$23:$J$33,7)</f>
        <v>#VALUE!</v>
      </c>
      <c r="R86" s="1" t="e">
        <f>VLOOKUP($P86,異動保険料_店舗!$A$23:$J$33,8)</f>
        <v>#VALUE!</v>
      </c>
      <c r="S86" s="1" t="e">
        <f>VLOOKUP($P86,異動保険料_店舗!$A$23:$J$33,9)</f>
        <v>#VALUE!</v>
      </c>
      <c r="T86" s="1" t="e">
        <f>IF($B86=異動保険料_店舗!$E$2,異動保険料_店舗!$H$4*-1,VLOOKUP($P86,異動保険料_店舗!$A$23:$J$34,10))</f>
        <v>#VALUE!</v>
      </c>
      <c r="U86" s="1" t="str">
        <f t="shared" si="13"/>
        <v/>
      </c>
      <c r="V86" s="1" t="e">
        <f t="shared" si="14"/>
        <v>#VALUE!</v>
      </c>
      <c r="W86" s="1" t="e">
        <f>VLOOKUP($J86,異動保険料_薬剤師!$A$8:$J$19,7)</f>
        <v>#VALUE!</v>
      </c>
      <c r="X86" s="1" t="e">
        <f>VLOOKUP($J86,異動保険料_薬剤師!$A$8:$J$19,8)</f>
        <v>#VALUE!</v>
      </c>
      <c r="Y86" s="1" t="e">
        <f>VLOOKUP($J86,異動保険料_薬剤師!$A$8:$J$19,9)</f>
        <v>#VALUE!</v>
      </c>
      <c r="Z86" s="1" t="e">
        <f>VLOOKUP($J86,異動保険料_薬剤師!$A$8:$J$19,10)</f>
        <v>#VALUE!</v>
      </c>
      <c r="AA86" s="1" t="str">
        <f t="shared" si="15"/>
        <v/>
      </c>
      <c r="AB86" s="1" t="e">
        <f t="shared" si="16"/>
        <v>#VALUE!</v>
      </c>
      <c r="AC86" s="1" t="e">
        <f>VLOOKUP($P86,異動保険料_店舗!$A$23:$J$33,7)</f>
        <v>#VALUE!</v>
      </c>
      <c r="AD86" s="1" t="e">
        <f>VLOOKUP($P86,異動保険料_店舗!$A$23:$J$33,8)</f>
        <v>#VALUE!</v>
      </c>
      <c r="AE86" s="1" t="e">
        <f>VLOOKUP($P86,異動保険料_店舗!$A$23:$J$33,9)</f>
        <v>#VALUE!</v>
      </c>
      <c r="AF86" s="1" t="e">
        <f>IF($B86=異動保険料_薬剤師!$E$2,異動保険料_薬剤師!$H$4*-1,VLOOKUP($P86,異動保険料_薬剤師!$A$23:$J$34,10))</f>
        <v>#VALUE!</v>
      </c>
    </row>
    <row r="87" spans="1:32" ht="18" customHeight="1">
      <c r="A87" s="4" t="str">
        <f t="shared" si="17"/>
        <v/>
      </c>
      <c r="B87" s="11"/>
      <c r="C87" s="9"/>
      <c r="D87" s="9"/>
      <c r="E87" s="10"/>
      <c r="F87" s="9"/>
      <c r="G87" s="9"/>
      <c r="H87" s="22" t="str">
        <f ca="1">IF(B87&gt;DATE(異動保険料_店舗!$B$1+1,2,14),"",IF($B87="","",IF($K$1=2,0,OFFSET($N87,0,$J$1+6*$K$1))))</f>
        <v/>
      </c>
      <c r="I87" s="1" t="str">
        <f t="shared" si="10"/>
        <v/>
      </c>
      <c r="J87" s="1" t="e">
        <f t="shared" si="11"/>
        <v>#VALUE!</v>
      </c>
      <c r="K87" s="1" t="e">
        <f>VLOOKUP($J87,異動保険料_店舗!$A$8:$J$19,7)</f>
        <v>#VALUE!</v>
      </c>
      <c r="L87" s="1" t="e">
        <f>VLOOKUP($J87,異動保険料_店舗!$A$8:$J$19,8)</f>
        <v>#VALUE!</v>
      </c>
      <c r="M87" s="1" t="e">
        <f>VLOOKUP($J87,異動保険料_店舗!$A$8:$J$19,9)</f>
        <v>#VALUE!</v>
      </c>
      <c r="N87" s="1" t="e">
        <f>VLOOKUP($J87,異動保険料_店舗!$A$8:$J$19,10)</f>
        <v>#VALUE!</v>
      </c>
      <c r="O87" s="1" t="str">
        <f t="shared" si="9"/>
        <v/>
      </c>
      <c r="P87" s="1" t="e">
        <f t="shared" si="12"/>
        <v>#VALUE!</v>
      </c>
      <c r="Q87" s="1" t="e">
        <f>VLOOKUP($P87,異動保険料_店舗!$A$23:$J$33,7)</f>
        <v>#VALUE!</v>
      </c>
      <c r="R87" s="1" t="e">
        <f>VLOOKUP($P87,異動保険料_店舗!$A$23:$J$33,8)</f>
        <v>#VALUE!</v>
      </c>
      <c r="S87" s="1" t="e">
        <f>VLOOKUP($P87,異動保険料_店舗!$A$23:$J$33,9)</f>
        <v>#VALUE!</v>
      </c>
      <c r="T87" s="1" t="e">
        <f>IF($B87=異動保険料_店舗!$E$2,異動保険料_店舗!$H$4*-1,VLOOKUP($P87,異動保険料_店舗!$A$23:$J$34,10))</f>
        <v>#VALUE!</v>
      </c>
      <c r="U87" s="1" t="str">
        <f t="shared" si="13"/>
        <v/>
      </c>
      <c r="V87" s="1" t="e">
        <f t="shared" si="14"/>
        <v>#VALUE!</v>
      </c>
      <c r="W87" s="1" t="e">
        <f>VLOOKUP($J87,異動保険料_薬剤師!$A$8:$J$19,7)</f>
        <v>#VALUE!</v>
      </c>
      <c r="X87" s="1" t="e">
        <f>VLOOKUP($J87,異動保険料_薬剤師!$A$8:$J$19,8)</f>
        <v>#VALUE!</v>
      </c>
      <c r="Y87" s="1" t="e">
        <f>VLOOKUP($J87,異動保険料_薬剤師!$A$8:$J$19,9)</f>
        <v>#VALUE!</v>
      </c>
      <c r="Z87" s="1" t="e">
        <f>VLOOKUP($J87,異動保険料_薬剤師!$A$8:$J$19,10)</f>
        <v>#VALUE!</v>
      </c>
      <c r="AA87" s="1" t="str">
        <f t="shared" si="15"/>
        <v/>
      </c>
      <c r="AB87" s="1" t="e">
        <f t="shared" si="16"/>
        <v>#VALUE!</v>
      </c>
      <c r="AC87" s="1" t="e">
        <f>VLOOKUP($P87,異動保険料_店舗!$A$23:$J$33,7)</f>
        <v>#VALUE!</v>
      </c>
      <c r="AD87" s="1" t="e">
        <f>VLOOKUP($P87,異動保険料_店舗!$A$23:$J$33,8)</f>
        <v>#VALUE!</v>
      </c>
      <c r="AE87" s="1" t="e">
        <f>VLOOKUP($P87,異動保険料_店舗!$A$23:$J$33,9)</f>
        <v>#VALUE!</v>
      </c>
      <c r="AF87" s="1" t="e">
        <f>IF($B87=異動保険料_薬剤師!$E$2,異動保険料_薬剤師!$H$4*-1,VLOOKUP($P87,異動保険料_薬剤師!$A$23:$J$34,10))</f>
        <v>#VALUE!</v>
      </c>
    </row>
    <row r="88" spans="1:32" ht="18" customHeight="1">
      <c r="A88" s="4" t="str">
        <f t="shared" si="17"/>
        <v/>
      </c>
      <c r="B88" s="11"/>
      <c r="C88" s="9"/>
      <c r="D88" s="9"/>
      <c r="E88" s="10"/>
      <c r="F88" s="9"/>
      <c r="G88" s="9"/>
      <c r="H88" s="22" t="str">
        <f ca="1">IF(B88&gt;DATE(異動保険料_店舗!$B$1+1,2,14),"",IF($B88="","",IF($K$1=2,0,OFFSET($N88,0,$J$1+6*$K$1))))</f>
        <v/>
      </c>
      <c r="I88" s="1" t="str">
        <f t="shared" si="10"/>
        <v/>
      </c>
      <c r="J88" s="1" t="e">
        <f t="shared" si="11"/>
        <v>#VALUE!</v>
      </c>
      <c r="K88" s="1" t="e">
        <f>VLOOKUP($J88,異動保険料_店舗!$A$8:$J$19,7)</f>
        <v>#VALUE!</v>
      </c>
      <c r="L88" s="1" t="e">
        <f>VLOOKUP($J88,異動保険料_店舗!$A$8:$J$19,8)</f>
        <v>#VALUE!</v>
      </c>
      <c r="M88" s="1" t="e">
        <f>VLOOKUP($J88,異動保険料_店舗!$A$8:$J$19,9)</f>
        <v>#VALUE!</v>
      </c>
      <c r="N88" s="1" t="e">
        <f>VLOOKUP($J88,異動保険料_店舗!$A$8:$J$19,10)</f>
        <v>#VALUE!</v>
      </c>
      <c r="O88" s="1" t="str">
        <f t="shared" si="9"/>
        <v/>
      </c>
      <c r="P88" s="1" t="e">
        <f t="shared" si="12"/>
        <v>#VALUE!</v>
      </c>
      <c r="Q88" s="1" t="e">
        <f>VLOOKUP($P88,異動保険料_店舗!$A$23:$J$33,7)</f>
        <v>#VALUE!</v>
      </c>
      <c r="R88" s="1" t="e">
        <f>VLOOKUP($P88,異動保険料_店舗!$A$23:$J$33,8)</f>
        <v>#VALUE!</v>
      </c>
      <c r="S88" s="1" t="e">
        <f>VLOOKUP($P88,異動保険料_店舗!$A$23:$J$33,9)</f>
        <v>#VALUE!</v>
      </c>
      <c r="T88" s="1" t="e">
        <f>IF($B88=異動保険料_店舗!$E$2,異動保険料_店舗!$H$4*-1,VLOOKUP($P88,異動保険料_店舗!$A$23:$J$34,10))</f>
        <v>#VALUE!</v>
      </c>
      <c r="U88" s="1" t="str">
        <f t="shared" si="13"/>
        <v/>
      </c>
      <c r="V88" s="1" t="e">
        <f t="shared" si="14"/>
        <v>#VALUE!</v>
      </c>
      <c r="W88" s="1" t="e">
        <f>VLOOKUP($J88,異動保険料_薬剤師!$A$8:$J$19,7)</f>
        <v>#VALUE!</v>
      </c>
      <c r="X88" s="1" t="e">
        <f>VLOOKUP($J88,異動保険料_薬剤師!$A$8:$J$19,8)</f>
        <v>#VALUE!</v>
      </c>
      <c r="Y88" s="1" t="e">
        <f>VLOOKUP($J88,異動保険料_薬剤師!$A$8:$J$19,9)</f>
        <v>#VALUE!</v>
      </c>
      <c r="Z88" s="1" t="e">
        <f>VLOOKUP($J88,異動保険料_薬剤師!$A$8:$J$19,10)</f>
        <v>#VALUE!</v>
      </c>
      <c r="AA88" s="1" t="str">
        <f t="shared" si="15"/>
        <v/>
      </c>
      <c r="AB88" s="1" t="e">
        <f t="shared" si="16"/>
        <v>#VALUE!</v>
      </c>
      <c r="AC88" s="1" t="e">
        <f>VLOOKUP($P88,異動保険料_店舗!$A$23:$J$33,7)</f>
        <v>#VALUE!</v>
      </c>
      <c r="AD88" s="1" t="e">
        <f>VLOOKUP($P88,異動保険料_店舗!$A$23:$J$33,8)</f>
        <v>#VALUE!</v>
      </c>
      <c r="AE88" s="1" t="e">
        <f>VLOOKUP($P88,異動保険料_店舗!$A$23:$J$33,9)</f>
        <v>#VALUE!</v>
      </c>
      <c r="AF88" s="1" t="e">
        <f>IF($B88=異動保険料_薬剤師!$E$2,異動保険料_薬剤師!$H$4*-1,VLOOKUP($P88,異動保険料_薬剤師!$A$23:$J$34,10))</f>
        <v>#VALUE!</v>
      </c>
    </row>
    <row r="89" spans="1:32" ht="18" customHeight="1">
      <c r="A89" s="4" t="str">
        <f t="shared" si="17"/>
        <v/>
      </c>
      <c r="B89" s="11"/>
      <c r="C89" s="9"/>
      <c r="D89" s="9"/>
      <c r="E89" s="10"/>
      <c r="F89" s="9"/>
      <c r="G89" s="9"/>
      <c r="H89" s="22" t="str">
        <f ca="1">IF(B89&gt;DATE(異動保険料_店舗!$B$1+1,2,14),"",IF($B89="","",IF($K$1=2,0,OFFSET($N89,0,$J$1+6*$K$1))))</f>
        <v/>
      </c>
      <c r="I89" s="1" t="str">
        <f t="shared" si="10"/>
        <v/>
      </c>
      <c r="J89" s="1" t="e">
        <f t="shared" si="11"/>
        <v>#VALUE!</v>
      </c>
      <c r="K89" s="1" t="e">
        <f>VLOOKUP($J89,異動保険料_店舗!$A$8:$J$19,7)</f>
        <v>#VALUE!</v>
      </c>
      <c r="L89" s="1" t="e">
        <f>VLOOKUP($J89,異動保険料_店舗!$A$8:$J$19,8)</f>
        <v>#VALUE!</v>
      </c>
      <c r="M89" s="1" t="e">
        <f>VLOOKUP($J89,異動保険料_店舗!$A$8:$J$19,9)</f>
        <v>#VALUE!</v>
      </c>
      <c r="N89" s="1" t="e">
        <f>VLOOKUP($J89,異動保険料_店舗!$A$8:$J$19,10)</f>
        <v>#VALUE!</v>
      </c>
      <c r="O89" s="1" t="str">
        <f t="shared" si="9"/>
        <v/>
      </c>
      <c r="P89" s="1" t="e">
        <f t="shared" si="12"/>
        <v>#VALUE!</v>
      </c>
      <c r="Q89" s="1" t="e">
        <f>VLOOKUP($P89,異動保険料_店舗!$A$23:$J$33,7)</f>
        <v>#VALUE!</v>
      </c>
      <c r="R89" s="1" t="e">
        <f>VLOOKUP($P89,異動保険料_店舗!$A$23:$J$33,8)</f>
        <v>#VALUE!</v>
      </c>
      <c r="S89" s="1" t="e">
        <f>VLOOKUP($P89,異動保険料_店舗!$A$23:$J$33,9)</f>
        <v>#VALUE!</v>
      </c>
      <c r="T89" s="1" t="e">
        <f>IF($B89=異動保険料_店舗!$E$2,異動保険料_店舗!$H$4*-1,VLOOKUP($P89,異動保険料_店舗!$A$23:$J$34,10))</f>
        <v>#VALUE!</v>
      </c>
      <c r="U89" s="1" t="str">
        <f t="shared" si="13"/>
        <v/>
      </c>
      <c r="V89" s="1" t="e">
        <f t="shared" si="14"/>
        <v>#VALUE!</v>
      </c>
      <c r="W89" s="1" t="e">
        <f>VLOOKUP($J89,異動保険料_薬剤師!$A$8:$J$19,7)</f>
        <v>#VALUE!</v>
      </c>
      <c r="X89" s="1" t="e">
        <f>VLOOKUP($J89,異動保険料_薬剤師!$A$8:$J$19,8)</f>
        <v>#VALUE!</v>
      </c>
      <c r="Y89" s="1" t="e">
        <f>VLOOKUP($J89,異動保険料_薬剤師!$A$8:$J$19,9)</f>
        <v>#VALUE!</v>
      </c>
      <c r="Z89" s="1" t="e">
        <f>VLOOKUP($J89,異動保険料_薬剤師!$A$8:$J$19,10)</f>
        <v>#VALUE!</v>
      </c>
      <c r="AA89" s="1" t="str">
        <f t="shared" si="15"/>
        <v/>
      </c>
      <c r="AB89" s="1" t="e">
        <f t="shared" si="16"/>
        <v>#VALUE!</v>
      </c>
      <c r="AC89" s="1" t="e">
        <f>VLOOKUP($P89,異動保険料_店舗!$A$23:$J$33,7)</f>
        <v>#VALUE!</v>
      </c>
      <c r="AD89" s="1" t="e">
        <f>VLOOKUP($P89,異動保険料_店舗!$A$23:$J$33,8)</f>
        <v>#VALUE!</v>
      </c>
      <c r="AE89" s="1" t="e">
        <f>VLOOKUP($P89,異動保険料_店舗!$A$23:$J$33,9)</f>
        <v>#VALUE!</v>
      </c>
      <c r="AF89" s="1" t="e">
        <f>IF($B89=異動保険料_薬剤師!$E$2,異動保険料_薬剤師!$H$4*-1,VLOOKUP($P89,異動保険料_薬剤師!$A$23:$J$34,10))</f>
        <v>#VALUE!</v>
      </c>
    </row>
    <row r="90" spans="1:32" ht="18" customHeight="1">
      <c r="A90" s="4" t="str">
        <f t="shared" si="17"/>
        <v/>
      </c>
      <c r="B90" s="11"/>
      <c r="C90" s="9"/>
      <c r="D90" s="9"/>
      <c r="E90" s="10"/>
      <c r="F90" s="9"/>
      <c r="G90" s="9"/>
      <c r="H90" s="22" t="str">
        <f ca="1">IF(B90&gt;DATE(異動保険料_店舗!$B$1+1,2,14),"",IF($B90="","",IF($K$1=2,0,OFFSET($N90,0,$J$1+6*$K$1))))</f>
        <v/>
      </c>
      <c r="I90" s="1" t="str">
        <f t="shared" si="10"/>
        <v/>
      </c>
      <c r="J90" s="1" t="e">
        <f t="shared" si="11"/>
        <v>#VALUE!</v>
      </c>
      <c r="K90" s="1" t="e">
        <f>VLOOKUP($J90,異動保険料_店舗!$A$8:$J$19,7)</f>
        <v>#VALUE!</v>
      </c>
      <c r="L90" s="1" t="e">
        <f>VLOOKUP($J90,異動保険料_店舗!$A$8:$J$19,8)</f>
        <v>#VALUE!</v>
      </c>
      <c r="M90" s="1" t="e">
        <f>VLOOKUP($J90,異動保険料_店舗!$A$8:$J$19,9)</f>
        <v>#VALUE!</v>
      </c>
      <c r="N90" s="1" t="e">
        <f>VLOOKUP($J90,異動保険料_店舗!$A$8:$J$19,10)</f>
        <v>#VALUE!</v>
      </c>
      <c r="O90" s="1" t="str">
        <f t="shared" si="9"/>
        <v/>
      </c>
      <c r="P90" s="1" t="e">
        <f t="shared" si="12"/>
        <v>#VALUE!</v>
      </c>
      <c r="Q90" s="1" t="e">
        <f>VLOOKUP($P90,異動保険料_店舗!$A$23:$J$33,7)</f>
        <v>#VALUE!</v>
      </c>
      <c r="R90" s="1" t="e">
        <f>VLOOKUP($P90,異動保険料_店舗!$A$23:$J$33,8)</f>
        <v>#VALUE!</v>
      </c>
      <c r="S90" s="1" t="e">
        <f>VLOOKUP($P90,異動保険料_店舗!$A$23:$J$33,9)</f>
        <v>#VALUE!</v>
      </c>
      <c r="T90" s="1" t="e">
        <f>IF($B90=異動保険料_店舗!$E$2,異動保険料_店舗!$H$4*-1,VLOOKUP($P90,異動保険料_店舗!$A$23:$J$34,10))</f>
        <v>#VALUE!</v>
      </c>
      <c r="U90" s="1" t="str">
        <f t="shared" si="13"/>
        <v/>
      </c>
      <c r="V90" s="1" t="e">
        <f t="shared" si="14"/>
        <v>#VALUE!</v>
      </c>
      <c r="W90" s="1" t="e">
        <f>VLOOKUP($J90,異動保険料_薬剤師!$A$8:$J$19,7)</f>
        <v>#VALUE!</v>
      </c>
      <c r="X90" s="1" t="e">
        <f>VLOOKUP($J90,異動保険料_薬剤師!$A$8:$J$19,8)</f>
        <v>#VALUE!</v>
      </c>
      <c r="Y90" s="1" t="e">
        <f>VLOOKUP($J90,異動保険料_薬剤師!$A$8:$J$19,9)</f>
        <v>#VALUE!</v>
      </c>
      <c r="Z90" s="1" t="e">
        <f>VLOOKUP($J90,異動保険料_薬剤師!$A$8:$J$19,10)</f>
        <v>#VALUE!</v>
      </c>
      <c r="AA90" s="1" t="str">
        <f t="shared" si="15"/>
        <v/>
      </c>
      <c r="AB90" s="1" t="e">
        <f t="shared" si="16"/>
        <v>#VALUE!</v>
      </c>
      <c r="AC90" s="1" t="e">
        <f>VLOOKUP($P90,異動保険料_店舗!$A$23:$J$33,7)</f>
        <v>#VALUE!</v>
      </c>
      <c r="AD90" s="1" t="e">
        <f>VLOOKUP($P90,異動保険料_店舗!$A$23:$J$33,8)</f>
        <v>#VALUE!</v>
      </c>
      <c r="AE90" s="1" t="e">
        <f>VLOOKUP($P90,異動保険料_店舗!$A$23:$J$33,9)</f>
        <v>#VALUE!</v>
      </c>
      <c r="AF90" s="1" t="e">
        <f>IF($B90=異動保険料_薬剤師!$E$2,異動保険料_薬剤師!$H$4*-1,VLOOKUP($P90,異動保険料_薬剤師!$A$23:$J$34,10))</f>
        <v>#VALUE!</v>
      </c>
    </row>
    <row r="91" spans="1:32" ht="18" customHeight="1">
      <c r="A91" s="4" t="str">
        <f t="shared" si="17"/>
        <v/>
      </c>
      <c r="B91" s="11"/>
      <c r="C91" s="9"/>
      <c r="D91" s="9"/>
      <c r="E91" s="10"/>
      <c r="F91" s="9"/>
      <c r="G91" s="9"/>
      <c r="H91" s="22" t="str">
        <f ca="1">IF(B91&gt;DATE(異動保険料_店舗!$B$1+1,2,14),"",IF($B91="","",IF($K$1=2,0,OFFSET($N91,0,$J$1+6*$K$1))))</f>
        <v/>
      </c>
      <c r="I91" s="1" t="str">
        <f t="shared" si="10"/>
        <v/>
      </c>
      <c r="J91" s="1" t="e">
        <f t="shared" si="11"/>
        <v>#VALUE!</v>
      </c>
      <c r="K91" s="1" t="e">
        <f>VLOOKUP($J91,異動保険料_店舗!$A$8:$J$19,7)</f>
        <v>#VALUE!</v>
      </c>
      <c r="L91" s="1" t="e">
        <f>VLOOKUP($J91,異動保険料_店舗!$A$8:$J$19,8)</f>
        <v>#VALUE!</v>
      </c>
      <c r="M91" s="1" t="e">
        <f>VLOOKUP($J91,異動保険料_店舗!$A$8:$J$19,9)</f>
        <v>#VALUE!</v>
      </c>
      <c r="N91" s="1" t="e">
        <f>VLOOKUP($J91,異動保険料_店舗!$A$8:$J$19,10)</f>
        <v>#VALUE!</v>
      </c>
      <c r="O91" s="1" t="str">
        <f t="shared" si="9"/>
        <v/>
      </c>
      <c r="P91" s="1" t="e">
        <f t="shared" si="12"/>
        <v>#VALUE!</v>
      </c>
      <c r="Q91" s="1" t="e">
        <f>VLOOKUP($P91,異動保険料_店舗!$A$23:$J$33,7)</f>
        <v>#VALUE!</v>
      </c>
      <c r="R91" s="1" t="e">
        <f>VLOOKUP($P91,異動保険料_店舗!$A$23:$J$33,8)</f>
        <v>#VALUE!</v>
      </c>
      <c r="S91" s="1" t="e">
        <f>VLOOKUP($P91,異動保険料_店舗!$A$23:$J$33,9)</f>
        <v>#VALUE!</v>
      </c>
      <c r="T91" s="1" t="e">
        <f>IF($B91=異動保険料_店舗!$E$2,異動保険料_店舗!$H$4*-1,VLOOKUP($P91,異動保険料_店舗!$A$23:$J$34,10))</f>
        <v>#VALUE!</v>
      </c>
      <c r="U91" s="1" t="str">
        <f t="shared" si="13"/>
        <v/>
      </c>
      <c r="V91" s="1" t="e">
        <f t="shared" si="14"/>
        <v>#VALUE!</v>
      </c>
      <c r="W91" s="1" t="e">
        <f>VLOOKUP($J91,異動保険料_薬剤師!$A$8:$J$19,7)</f>
        <v>#VALUE!</v>
      </c>
      <c r="X91" s="1" t="e">
        <f>VLOOKUP($J91,異動保険料_薬剤師!$A$8:$J$19,8)</f>
        <v>#VALUE!</v>
      </c>
      <c r="Y91" s="1" t="e">
        <f>VLOOKUP($J91,異動保険料_薬剤師!$A$8:$J$19,9)</f>
        <v>#VALUE!</v>
      </c>
      <c r="Z91" s="1" t="e">
        <f>VLOOKUP($J91,異動保険料_薬剤師!$A$8:$J$19,10)</f>
        <v>#VALUE!</v>
      </c>
      <c r="AA91" s="1" t="str">
        <f t="shared" si="15"/>
        <v/>
      </c>
      <c r="AB91" s="1" t="e">
        <f t="shared" si="16"/>
        <v>#VALUE!</v>
      </c>
      <c r="AC91" s="1" t="e">
        <f>VLOOKUP($P91,異動保険料_店舗!$A$23:$J$33,7)</f>
        <v>#VALUE!</v>
      </c>
      <c r="AD91" s="1" t="e">
        <f>VLOOKUP($P91,異動保険料_店舗!$A$23:$J$33,8)</f>
        <v>#VALUE!</v>
      </c>
      <c r="AE91" s="1" t="e">
        <f>VLOOKUP($P91,異動保険料_店舗!$A$23:$J$33,9)</f>
        <v>#VALUE!</v>
      </c>
      <c r="AF91" s="1" t="e">
        <f>IF($B91=異動保険料_薬剤師!$E$2,異動保険料_薬剤師!$H$4*-1,VLOOKUP($P91,異動保険料_薬剤師!$A$23:$J$34,10))</f>
        <v>#VALUE!</v>
      </c>
    </row>
    <row r="92" spans="1:32" ht="18" customHeight="1">
      <c r="A92" s="4" t="str">
        <f t="shared" si="17"/>
        <v/>
      </c>
      <c r="B92" s="11"/>
      <c r="C92" s="9"/>
      <c r="D92" s="9"/>
      <c r="E92" s="10"/>
      <c r="F92" s="9"/>
      <c r="G92" s="9"/>
      <c r="H92" s="22" t="str">
        <f ca="1">IF(B92&gt;DATE(異動保険料_店舗!$B$1+1,2,14),"",IF($B92="","",IF($K$1=2,0,OFFSET($N92,0,$J$1+6*$K$1))))</f>
        <v/>
      </c>
      <c r="I92" s="1" t="str">
        <f t="shared" si="10"/>
        <v/>
      </c>
      <c r="J92" s="1" t="e">
        <f t="shared" si="11"/>
        <v>#VALUE!</v>
      </c>
      <c r="K92" s="1" t="e">
        <f>VLOOKUP($J92,異動保険料_店舗!$A$8:$J$19,7)</f>
        <v>#VALUE!</v>
      </c>
      <c r="L92" s="1" t="e">
        <f>VLOOKUP($J92,異動保険料_店舗!$A$8:$J$19,8)</f>
        <v>#VALUE!</v>
      </c>
      <c r="M92" s="1" t="e">
        <f>VLOOKUP($J92,異動保険料_店舗!$A$8:$J$19,9)</f>
        <v>#VALUE!</v>
      </c>
      <c r="N92" s="1" t="e">
        <f>VLOOKUP($J92,異動保険料_店舗!$A$8:$J$19,10)</f>
        <v>#VALUE!</v>
      </c>
      <c r="O92" s="1" t="str">
        <f t="shared" si="9"/>
        <v/>
      </c>
      <c r="P92" s="1" t="e">
        <f t="shared" si="12"/>
        <v>#VALUE!</v>
      </c>
      <c r="Q92" s="1" t="e">
        <f>VLOOKUP($P92,異動保険料_店舗!$A$23:$J$33,7)</f>
        <v>#VALUE!</v>
      </c>
      <c r="R92" s="1" t="e">
        <f>VLOOKUP($P92,異動保険料_店舗!$A$23:$J$33,8)</f>
        <v>#VALUE!</v>
      </c>
      <c r="S92" s="1" t="e">
        <f>VLOOKUP($P92,異動保険料_店舗!$A$23:$J$33,9)</f>
        <v>#VALUE!</v>
      </c>
      <c r="T92" s="1" t="e">
        <f>IF($B92=異動保険料_店舗!$E$2,異動保険料_店舗!$H$4*-1,VLOOKUP($P92,異動保険料_店舗!$A$23:$J$34,10))</f>
        <v>#VALUE!</v>
      </c>
      <c r="U92" s="1" t="str">
        <f t="shared" si="13"/>
        <v/>
      </c>
      <c r="V92" s="1" t="e">
        <f t="shared" si="14"/>
        <v>#VALUE!</v>
      </c>
      <c r="W92" s="1" t="e">
        <f>VLOOKUP($J92,異動保険料_薬剤師!$A$8:$J$19,7)</f>
        <v>#VALUE!</v>
      </c>
      <c r="X92" s="1" t="e">
        <f>VLOOKUP($J92,異動保険料_薬剤師!$A$8:$J$19,8)</f>
        <v>#VALUE!</v>
      </c>
      <c r="Y92" s="1" t="e">
        <f>VLOOKUP($J92,異動保険料_薬剤師!$A$8:$J$19,9)</f>
        <v>#VALUE!</v>
      </c>
      <c r="Z92" s="1" t="e">
        <f>VLOOKUP($J92,異動保険料_薬剤師!$A$8:$J$19,10)</f>
        <v>#VALUE!</v>
      </c>
      <c r="AA92" s="1" t="str">
        <f t="shared" si="15"/>
        <v/>
      </c>
      <c r="AB92" s="1" t="e">
        <f t="shared" si="16"/>
        <v>#VALUE!</v>
      </c>
      <c r="AC92" s="1" t="e">
        <f>VLOOKUP($P92,異動保険料_店舗!$A$23:$J$33,7)</f>
        <v>#VALUE!</v>
      </c>
      <c r="AD92" s="1" t="e">
        <f>VLOOKUP($P92,異動保険料_店舗!$A$23:$J$33,8)</f>
        <v>#VALUE!</v>
      </c>
      <c r="AE92" s="1" t="e">
        <f>VLOOKUP($P92,異動保険料_店舗!$A$23:$J$33,9)</f>
        <v>#VALUE!</v>
      </c>
      <c r="AF92" s="1" t="e">
        <f>IF($B92=異動保険料_薬剤師!$E$2,異動保険料_薬剤師!$H$4*-1,VLOOKUP($P92,異動保険料_薬剤師!$A$23:$J$34,10))</f>
        <v>#VALUE!</v>
      </c>
    </row>
    <row r="93" spans="1:32" ht="18" customHeight="1">
      <c r="A93" s="4" t="str">
        <f t="shared" si="17"/>
        <v/>
      </c>
      <c r="B93" s="11"/>
      <c r="C93" s="9"/>
      <c r="D93" s="9"/>
      <c r="E93" s="10"/>
      <c r="F93" s="9"/>
      <c r="G93" s="9"/>
      <c r="H93" s="22" t="str">
        <f ca="1">IF(B93&gt;DATE(異動保険料_店舗!$B$1+1,2,14),"",IF($B93="","",IF($K$1=2,0,OFFSET($N93,0,$J$1+6*$K$1))))</f>
        <v/>
      </c>
      <c r="I93" s="1" t="str">
        <f t="shared" si="10"/>
        <v/>
      </c>
      <c r="J93" s="1" t="e">
        <f t="shared" si="11"/>
        <v>#VALUE!</v>
      </c>
      <c r="K93" s="1" t="e">
        <f>VLOOKUP($J93,異動保険料_店舗!$A$8:$J$19,7)</f>
        <v>#VALUE!</v>
      </c>
      <c r="L93" s="1" t="e">
        <f>VLOOKUP($J93,異動保険料_店舗!$A$8:$J$19,8)</f>
        <v>#VALUE!</v>
      </c>
      <c r="M93" s="1" t="e">
        <f>VLOOKUP($J93,異動保険料_店舗!$A$8:$J$19,9)</f>
        <v>#VALUE!</v>
      </c>
      <c r="N93" s="1" t="e">
        <f>VLOOKUP($J93,異動保険料_店舗!$A$8:$J$19,10)</f>
        <v>#VALUE!</v>
      </c>
      <c r="O93" s="1" t="str">
        <f t="shared" si="9"/>
        <v/>
      </c>
      <c r="P93" s="1" t="e">
        <f t="shared" si="12"/>
        <v>#VALUE!</v>
      </c>
      <c r="Q93" s="1" t="e">
        <f>VLOOKUP($P93,異動保険料_店舗!$A$23:$J$33,7)</f>
        <v>#VALUE!</v>
      </c>
      <c r="R93" s="1" t="e">
        <f>VLOOKUP($P93,異動保険料_店舗!$A$23:$J$33,8)</f>
        <v>#VALUE!</v>
      </c>
      <c r="S93" s="1" t="e">
        <f>VLOOKUP($P93,異動保険料_店舗!$A$23:$J$33,9)</f>
        <v>#VALUE!</v>
      </c>
      <c r="T93" s="1" t="e">
        <f>IF($B93=異動保険料_店舗!$E$2,異動保険料_店舗!$H$4*-1,VLOOKUP($P93,異動保険料_店舗!$A$23:$J$34,10))</f>
        <v>#VALUE!</v>
      </c>
      <c r="U93" s="1" t="str">
        <f t="shared" si="13"/>
        <v/>
      </c>
      <c r="V93" s="1" t="e">
        <f t="shared" si="14"/>
        <v>#VALUE!</v>
      </c>
      <c r="W93" s="1" t="e">
        <f>VLOOKUP($J93,異動保険料_薬剤師!$A$8:$J$19,7)</f>
        <v>#VALUE!</v>
      </c>
      <c r="X93" s="1" t="e">
        <f>VLOOKUP($J93,異動保険料_薬剤師!$A$8:$J$19,8)</f>
        <v>#VALUE!</v>
      </c>
      <c r="Y93" s="1" t="e">
        <f>VLOOKUP($J93,異動保険料_薬剤師!$A$8:$J$19,9)</f>
        <v>#VALUE!</v>
      </c>
      <c r="Z93" s="1" t="e">
        <f>VLOOKUP($J93,異動保険料_薬剤師!$A$8:$J$19,10)</f>
        <v>#VALUE!</v>
      </c>
      <c r="AA93" s="1" t="str">
        <f t="shared" si="15"/>
        <v/>
      </c>
      <c r="AB93" s="1" t="e">
        <f t="shared" si="16"/>
        <v>#VALUE!</v>
      </c>
      <c r="AC93" s="1" t="e">
        <f>VLOOKUP($P93,異動保険料_店舗!$A$23:$J$33,7)</f>
        <v>#VALUE!</v>
      </c>
      <c r="AD93" s="1" t="e">
        <f>VLOOKUP($P93,異動保険料_店舗!$A$23:$J$33,8)</f>
        <v>#VALUE!</v>
      </c>
      <c r="AE93" s="1" t="e">
        <f>VLOOKUP($P93,異動保険料_店舗!$A$23:$J$33,9)</f>
        <v>#VALUE!</v>
      </c>
      <c r="AF93" s="1" t="e">
        <f>IF($B93=異動保険料_薬剤師!$E$2,異動保険料_薬剤師!$H$4*-1,VLOOKUP($P93,異動保険料_薬剤師!$A$23:$J$34,10))</f>
        <v>#VALUE!</v>
      </c>
    </row>
    <row r="94" spans="1:32" ht="18" customHeight="1">
      <c r="A94" s="4" t="str">
        <f t="shared" si="17"/>
        <v/>
      </c>
      <c r="B94" s="11"/>
      <c r="C94" s="9"/>
      <c r="D94" s="9"/>
      <c r="E94" s="10"/>
      <c r="F94" s="9"/>
      <c r="G94" s="9"/>
      <c r="H94" s="22" t="str">
        <f ca="1">IF(B94&gt;DATE(異動保険料_店舗!$B$1+1,2,14),"",IF($B94="","",IF($K$1=2,0,OFFSET($N94,0,$J$1+6*$K$1))))</f>
        <v/>
      </c>
      <c r="I94" s="1" t="str">
        <f t="shared" si="10"/>
        <v/>
      </c>
      <c r="J94" s="1" t="e">
        <f t="shared" si="11"/>
        <v>#VALUE!</v>
      </c>
      <c r="K94" s="1" t="e">
        <f>VLOOKUP($J94,異動保険料_店舗!$A$8:$J$19,7)</f>
        <v>#VALUE!</v>
      </c>
      <c r="L94" s="1" t="e">
        <f>VLOOKUP($J94,異動保険料_店舗!$A$8:$J$19,8)</f>
        <v>#VALUE!</v>
      </c>
      <c r="M94" s="1" t="e">
        <f>VLOOKUP($J94,異動保険料_店舗!$A$8:$J$19,9)</f>
        <v>#VALUE!</v>
      </c>
      <c r="N94" s="1" t="e">
        <f>VLOOKUP($J94,異動保険料_店舗!$A$8:$J$19,10)</f>
        <v>#VALUE!</v>
      </c>
      <c r="O94" s="1" t="str">
        <f t="shared" si="9"/>
        <v/>
      </c>
      <c r="P94" s="1" t="e">
        <f t="shared" si="12"/>
        <v>#VALUE!</v>
      </c>
      <c r="Q94" s="1" t="e">
        <f>VLOOKUP($P94,異動保険料_店舗!$A$23:$J$33,7)</f>
        <v>#VALUE!</v>
      </c>
      <c r="R94" s="1" t="e">
        <f>VLOOKUP($P94,異動保険料_店舗!$A$23:$J$33,8)</f>
        <v>#VALUE!</v>
      </c>
      <c r="S94" s="1" t="e">
        <f>VLOOKUP($P94,異動保険料_店舗!$A$23:$J$33,9)</f>
        <v>#VALUE!</v>
      </c>
      <c r="T94" s="1" t="e">
        <f>IF($B94=異動保険料_店舗!$E$2,異動保険料_店舗!$H$4*-1,VLOOKUP($P94,異動保険料_店舗!$A$23:$J$34,10))</f>
        <v>#VALUE!</v>
      </c>
      <c r="U94" s="1" t="str">
        <f t="shared" si="13"/>
        <v/>
      </c>
      <c r="V94" s="1" t="e">
        <f t="shared" si="14"/>
        <v>#VALUE!</v>
      </c>
      <c r="W94" s="1" t="e">
        <f>VLOOKUP($J94,異動保険料_薬剤師!$A$8:$J$19,7)</f>
        <v>#VALUE!</v>
      </c>
      <c r="X94" s="1" t="e">
        <f>VLOOKUP($J94,異動保険料_薬剤師!$A$8:$J$19,8)</f>
        <v>#VALUE!</v>
      </c>
      <c r="Y94" s="1" t="e">
        <f>VLOOKUP($J94,異動保険料_薬剤師!$A$8:$J$19,9)</f>
        <v>#VALUE!</v>
      </c>
      <c r="Z94" s="1" t="e">
        <f>VLOOKUP($J94,異動保険料_薬剤師!$A$8:$J$19,10)</f>
        <v>#VALUE!</v>
      </c>
      <c r="AA94" s="1" t="str">
        <f t="shared" si="15"/>
        <v/>
      </c>
      <c r="AB94" s="1" t="e">
        <f t="shared" si="16"/>
        <v>#VALUE!</v>
      </c>
      <c r="AC94" s="1" t="e">
        <f>VLOOKUP($P94,異動保険料_店舗!$A$23:$J$33,7)</f>
        <v>#VALUE!</v>
      </c>
      <c r="AD94" s="1" t="e">
        <f>VLOOKUP($P94,異動保険料_店舗!$A$23:$J$33,8)</f>
        <v>#VALUE!</v>
      </c>
      <c r="AE94" s="1" t="e">
        <f>VLOOKUP($P94,異動保険料_店舗!$A$23:$J$33,9)</f>
        <v>#VALUE!</v>
      </c>
      <c r="AF94" s="1" t="e">
        <f>IF($B94=異動保険料_薬剤師!$E$2,異動保険料_薬剤師!$H$4*-1,VLOOKUP($P94,異動保険料_薬剤師!$A$23:$J$34,10))</f>
        <v>#VALUE!</v>
      </c>
    </row>
    <row r="95" spans="1:32" ht="18" customHeight="1">
      <c r="A95" s="4" t="str">
        <f t="shared" si="17"/>
        <v/>
      </c>
      <c r="B95" s="11"/>
      <c r="C95" s="9"/>
      <c r="D95" s="9"/>
      <c r="E95" s="10"/>
      <c r="F95" s="9"/>
      <c r="G95" s="9"/>
      <c r="H95" s="22" t="str">
        <f ca="1">IF(B95&gt;DATE(異動保険料_店舗!$B$1+1,2,14),"",IF($B95="","",IF($K$1=2,0,OFFSET($N95,0,$J$1+6*$K$1))))</f>
        <v/>
      </c>
      <c r="I95" s="1" t="str">
        <f t="shared" si="10"/>
        <v/>
      </c>
      <c r="J95" s="1" t="e">
        <f t="shared" si="11"/>
        <v>#VALUE!</v>
      </c>
      <c r="K95" s="1" t="e">
        <f>VLOOKUP($J95,異動保険料_店舗!$A$8:$J$19,7)</f>
        <v>#VALUE!</v>
      </c>
      <c r="L95" s="1" t="e">
        <f>VLOOKUP($J95,異動保険料_店舗!$A$8:$J$19,8)</f>
        <v>#VALUE!</v>
      </c>
      <c r="M95" s="1" t="e">
        <f>VLOOKUP($J95,異動保険料_店舗!$A$8:$J$19,9)</f>
        <v>#VALUE!</v>
      </c>
      <c r="N95" s="1" t="e">
        <f>VLOOKUP($J95,異動保険料_店舗!$A$8:$J$19,10)</f>
        <v>#VALUE!</v>
      </c>
      <c r="O95" s="1" t="str">
        <f t="shared" si="9"/>
        <v/>
      </c>
      <c r="P95" s="1" t="e">
        <f t="shared" si="12"/>
        <v>#VALUE!</v>
      </c>
      <c r="Q95" s="1" t="e">
        <f>VLOOKUP($P95,異動保険料_店舗!$A$23:$J$33,7)</f>
        <v>#VALUE!</v>
      </c>
      <c r="R95" s="1" t="e">
        <f>VLOOKUP($P95,異動保険料_店舗!$A$23:$J$33,8)</f>
        <v>#VALUE!</v>
      </c>
      <c r="S95" s="1" t="e">
        <f>VLOOKUP($P95,異動保険料_店舗!$A$23:$J$33,9)</f>
        <v>#VALUE!</v>
      </c>
      <c r="T95" s="1" t="e">
        <f>IF($B95=異動保険料_店舗!$E$2,異動保険料_店舗!$H$4*-1,VLOOKUP($P95,異動保険料_店舗!$A$23:$J$34,10))</f>
        <v>#VALUE!</v>
      </c>
      <c r="U95" s="1" t="str">
        <f t="shared" si="13"/>
        <v/>
      </c>
      <c r="V95" s="1" t="e">
        <f t="shared" si="14"/>
        <v>#VALUE!</v>
      </c>
      <c r="W95" s="1" t="e">
        <f>VLOOKUP($J95,異動保険料_薬剤師!$A$8:$J$19,7)</f>
        <v>#VALUE!</v>
      </c>
      <c r="X95" s="1" t="e">
        <f>VLOOKUP($J95,異動保険料_薬剤師!$A$8:$J$19,8)</f>
        <v>#VALUE!</v>
      </c>
      <c r="Y95" s="1" t="e">
        <f>VLOOKUP($J95,異動保険料_薬剤師!$A$8:$J$19,9)</f>
        <v>#VALUE!</v>
      </c>
      <c r="Z95" s="1" t="e">
        <f>VLOOKUP($J95,異動保険料_薬剤師!$A$8:$J$19,10)</f>
        <v>#VALUE!</v>
      </c>
      <c r="AA95" s="1" t="str">
        <f t="shared" si="15"/>
        <v/>
      </c>
      <c r="AB95" s="1" t="e">
        <f t="shared" si="16"/>
        <v>#VALUE!</v>
      </c>
      <c r="AC95" s="1" t="e">
        <f>VLOOKUP($P95,異動保険料_店舗!$A$23:$J$33,7)</f>
        <v>#VALUE!</v>
      </c>
      <c r="AD95" s="1" t="e">
        <f>VLOOKUP($P95,異動保険料_店舗!$A$23:$J$33,8)</f>
        <v>#VALUE!</v>
      </c>
      <c r="AE95" s="1" t="e">
        <f>VLOOKUP($P95,異動保険料_店舗!$A$23:$J$33,9)</f>
        <v>#VALUE!</v>
      </c>
      <c r="AF95" s="1" t="e">
        <f>IF($B95=異動保険料_薬剤師!$E$2,異動保険料_薬剤師!$H$4*-1,VLOOKUP($P95,異動保険料_薬剤師!$A$23:$J$34,10))</f>
        <v>#VALUE!</v>
      </c>
    </row>
    <row r="96" spans="1:32" ht="18" customHeight="1">
      <c r="A96" s="4" t="str">
        <f t="shared" si="17"/>
        <v/>
      </c>
      <c r="B96" s="11"/>
      <c r="C96" s="9"/>
      <c r="D96" s="9"/>
      <c r="E96" s="10"/>
      <c r="F96" s="9"/>
      <c r="G96" s="9"/>
      <c r="H96" s="22" t="str">
        <f ca="1">IF(B96&gt;DATE(異動保険料_店舗!$B$1+1,2,14),"",IF($B96="","",IF($K$1=2,0,OFFSET($N96,0,$J$1+6*$K$1))))</f>
        <v/>
      </c>
      <c r="I96" s="1" t="str">
        <f t="shared" si="10"/>
        <v/>
      </c>
      <c r="J96" s="1" t="e">
        <f t="shared" si="11"/>
        <v>#VALUE!</v>
      </c>
      <c r="K96" s="1" t="e">
        <f>VLOOKUP($J96,異動保険料_店舗!$A$8:$J$19,7)</f>
        <v>#VALUE!</v>
      </c>
      <c r="L96" s="1" t="e">
        <f>VLOOKUP($J96,異動保険料_店舗!$A$8:$J$19,8)</f>
        <v>#VALUE!</v>
      </c>
      <c r="M96" s="1" t="e">
        <f>VLOOKUP($J96,異動保険料_店舗!$A$8:$J$19,9)</f>
        <v>#VALUE!</v>
      </c>
      <c r="N96" s="1" t="e">
        <f>VLOOKUP($J96,異動保険料_店舗!$A$8:$J$19,10)</f>
        <v>#VALUE!</v>
      </c>
      <c r="O96" s="1" t="str">
        <f t="shared" si="9"/>
        <v/>
      </c>
      <c r="P96" s="1" t="e">
        <f t="shared" si="12"/>
        <v>#VALUE!</v>
      </c>
      <c r="Q96" s="1" t="e">
        <f>VLOOKUP($P96,異動保険料_店舗!$A$23:$J$33,7)</f>
        <v>#VALUE!</v>
      </c>
      <c r="R96" s="1" t="e">
        <f>VLOOKUP($P96,異動保険料_店舗!$A$23:$J$33,8)</f>
        <v>#VALUE!</v>
      </c>
      <c r="S96" s="1" t="e">
        <f>VLOOKUP($P96,異動保険料_店舗!$A$23:$J$33,9)</f>
        <v>#VALUE!</v>
      </c>
      <c r="T96" s="1" t="e">
        <f>IF($B96=異動保険料_店舗!$E$2,異動保険料_店舗!$H$4*-1,VLOOKUP($P96,異動保険料_店舗!$A$23:$J$34,10))</f>
        <v>#VALUE!</v>
      </c>
      <c r="U96" s="1" t="str">
        <f t="shared" si="13"/>
        <v/>
      </c>
      <c r="V96" s="1" t="e">
        <f t="shared" si="14"/>
        <v>#VALUE!</v>
      </c>
      <c r="W96" s="1" t="e">
        <f>VLOOKUP($J96,異動保険料_薬剤師!$A$8:$J$19,7)</f>
        <v>#VALUE!</v>
      </c>
      <c r="X96" s="1" t="e">
        <f>VLOOKUP($J96,異動保険料_薬剤師!$A$8:$J$19,8)</f>
        <v>#VALUE!</v>
      </c>
      <c r="Y96" s="1" t="e">
        <f>VLOOKUP($J96,異動保険料_薬剤師!$A$8:$J$19,9)</f>
        <v>#VALUE!</v>
      </c>
      <c r="Z96" s="1" t="e">
        <f>VLOOKUP($J96,異動保険料_薬剤師!$A$8:$J$19,10)</f>
        <v>#VALUE!</v>
      </c>
      <c r="AA96" s="1" t="str">
        <f t="shared" si="15"/>
        <v/>
      </c>
      <c r="AB96" s="1" t="e">
        <f t="shared" si="16"/>
        <v>#VALUE!</v>
      </c>
      <c r="AC96" s="1" t="e">
        <f>VLOOKUP($P96,異動保険料_店舗!$A$23:$J$33,7)</f>
        <v>#VALUE!</v>
      </c>
      <c r="AD96" s="1" t="e">
        <f>VLOOKUP($P96,異動保険料_店舗!$A$23:$J$33,8)</f>
        <v>#VALUE!</v>
      </c>
      <c r="AE96" s="1" t="e">
        <f>VLOOKUP($P96,異動保険料_店舗!$A$23:$J$33,9)</f>
        <v>#VALUE!</v>
      </c>
      <c r="AF96" s="1" t="e">
        <f>IF($B96=異動保険料_薬剤師!$E$2,異動保険料_薬剤師!$H$4*-1,VLOOKUP($P96,異動保険料_薬剤師!$A$23:$J$34,10))</f>
        <v>#VALUE!</v>
      </c>
    </row>
    <row r="97" spans="1:32" ht="18" customHeight="1">
      <c r="A97" s="4" t="str">
        <f t="shared" si="17"/>
        <v/>
      </c>
      <c r="B97" s="11"/>
      <c r="C97" s="9"/>
      <c r="D97" s="9"/>
      <c r="E97" s="10"/>
      <c r="F97" s="9"/>
      <c r="G97" s="9"/>
      <c r="H97" s="22" t="str">
        <f ca="1">IF(B97&gt;DATE(異動保険料_店舗!$B$1+1,2,14),"",IF($B97="","",IF($K$1=2,0,OFFSET($N97,0,$J$1+6*$K$1))))</f>
        <v/>
      </c>
      <c r="I97" s="1" t="str">
        <f t="shared" si="10"/>
        <v/>
      </c>
      <c r="J97" s="1" t="e">
        <f t="shared" si="11"/>
        <v>#VALUE!</v>
      </c>
      <c r="K97" s="1" t="e">
        <f>VLOOKUP($J97,異動保険料_店舗!$A$8:$J$19,7)</f>
        <v>#VALUE!</v>
      </c>
      <c r="L97" s="1" t="e">
        <f>VLOOKUP($J97,異動保険料_店舗!$A$8:$J$19,8)</f>
        <v>#VALUE!</v>
      </c>
      <c r="M97" s="1" t="e">
        <f>VLOOKUP($J97,異動保険料_店舗!$A$8:$J$19,9)</f>
        <v>#VALUE!</v>
      </c>
      <c r="N97" s="1" t="e">
        <f>VLOOKUP($J97,異動保険料_店舗!$A$8:$J$19,10)</f>
        <v>#VALUE!</v>
      </c>
      <c r="O97" s="1" t="str">
        <f t="shared" si="9"/>
        <v/>
      </c>
      <c r="P97" s="1" t="e">
        <f t="shared" si="12"/>
        <v>#VALUE!</v>
      </c>
      <c r="Q97" s="1" t="e">
        <f>VLOOKUP($P97,異動保険料_店舗!$A$23:$J$33,7)</f>
        <v>#VALUE!</v>
      </c>
      <c r="R97" s="1" t="e">
        <f>VLOOKUP($P97,異動保険料_店舗!$A$23:$J$33,8)</f>
        <v>#VALUE!</v>
      </c>
      <c r="S97" s="1" t="e">
        <f>VLOOKUP($P97,異動保険料_店舗!$A$23:$J$33,9)</f>
        <v>#VALUE!</v>
      </c>
      <c r="T97" s="1" t="e">
        <f>IF($B97=異動保険料_店舗!$E$2,異動保険料_店舗!$H$4*-1,VLOOKUP($P97,異動保険料_店舗!$A$23:$J$34,10))</f>
        <v>#VALUE!</v>
      </c>
      <c r="U97" s="1" t="str">
        <f t="shared" si="13"/>
        <v/>
      </c>
      <c r="V97" s="1" t="e">
        <f t="shared" si="14"/>
        <v>#VALUE!</v>
      </c>
      <c r="W97" s="1" t="e">
        <f>VLOOKUP($J97,異動保険料_薬剤師!$A$8:$J$19,7)</f>
        <v>#VALUE!</v>
      </c>
      <c r="X97" s="1" t="e">
        <f>VLOOKUP($J97,異動保険料_薬剤師!$A$8:$J$19,8)</f>
        <v>#VALUE!</v>
      </c>
      <c r="Y97" s="1" t="e">
        <f>VLOOKUP($J97,異動保険料_薬剤師!$A$8:$J$19,9)</f>
        <v>#VALUE!</v>
      </c>
      <c r="Z97" s="1" t="e">
        <f>VLOOKUP($J97,異動保険料_薬剤師!$A$8:$J$19,10)</f>
        <v>#VALUE!</v>
      </c>
      <c r="AA97" s="1" t="str">
        <f t="shared" si="15"/>
        <v/>
      </c>
      <c r="AB97" s="1" t="e">
        <f t="shared" si="16"/>
        <v>#VALUE!</v>
      </c>
      <c r="AC97" s="1" t="e">
        <f>VLOOKUP($P97,異動保険料_店舗!$A$23:$J$33,7)</f>
        <v>#VALUE!</v>
      </c>
      <c r="AD97" s="1" t="e">
        <f>VLOOKUP($P97,異動保険料_店舗!$A$23:$J$33,8)</f>
        <v>#VALUE!</v>
      </c>
      <c r="AE97" s="1" t="e">
        <f>VLOOKUP($P97,異動保険料_店舗!$A$23:$J$33,9)</f>
        <v>#VALUE!</v>
      </c>
      <c r="AF97" s="1" t="e">
        <f>IF($B97=異動保険料_薬剤師!$E$2,異動保険料_薬剤師!$H$4*-1,VLOOKUP($P97,異動保険料_薬剤師!$A$23:$J$34,10))</f>
        <v>#VALUE!</v>
      </c>
    </row>
    <row r="98" spans="1:32" ht="18" customHeight="1">
      <c r="A98" s="4" t="str">
        <f t="shared" si="17"/>
        <v/>
      </c>
      <c r="B98" s="11"/>
      <c r="C98" s="9"/>
      <c r="D98" s="9"/>
      <c r="E98" s="10"/>
      <c r="F98" s="9"/>
      <c r="G98" s="9"/>
      <c r="H98" s="22" t="str">
        <f ca="1">IF(B98&gt;DATE(異動保険料_店舗!$B$1+1,2,14),"",IF($B98="","",IF($K$1=2,0,OFFSET($N98,0,$J$1+6*$K$1))))</f>
        <v/>
      </c>
      <c r="I98" s="1" t="str">
        <f t="shared" si="10"/>
        <v/>
      </c>
      <c r="J98" s="1" t="e">
        <f t="shared" si="11"/>
        <v>#VALUE!</v>
      </c>
      <c r="K98" s="1" t="e">
        <f>VLOOKUP($J98,異動保険料_店舗!$A$8:$J$19,7)</f>
        <v>#VALUE!</v>
      </c>
      <c r="L98" s="1" t="e">
        <f>VLOOKUP($J98,異動保険料_店舗!$A$8:$J$19,8)</f>
        <v>#VALUE!</v>
      </c>
      <c r="M98" s="1" t="e">
        <f>VLOOKUP($J98,異動保険料_店舗!$A$8:$J$19,9)</f>
        <v>#VALUE!</v>
      </c>
      <c r="N98" s="1" t="e">
        <f>VLOOKUP($J98,異動保険料_店舗!$A$8:$J$19,10)</f>
        <v>#VALUE!</v>
      </c>
      <c r="O98" s="1" t="str">
        <f t="shared" si="9"/>
        <v/>
      </c>
      <c r="P98" s="1" t="e">
        <f t="shared" si="12"/>
        <v>#VALUE!</v>
      </c>
      <c r="Q98" s="1" t="e">
        <f>VLOOKUP($P98,異動保険料_店舗!$A$23:$J$33,7)</f>
        <v>#VALUE!</v>
      </c>
      <c r="R98" s="1" t="e">
        <f>VLOOKUP($P98,異動保険料_店舗!$A$23:$J$33,8)</f>
        <v>#VALUE!</v>
      </c>
      <c r="S98" s="1" t="e">
        <f>VLOOKUP($P98,異動保険料_店舗!$A$23:$J$33,9)</f>
        <v>#VALUE!</v>
      </c>
      <c r="T98" s="1" t="e">
        <f>IF($B98=異動保険料_店舗!$E$2,異動保険料_店舗!$H$4*-1,VLOOKUP($P98,異動保険料_店舗!$A$23:$J$34,10))</f>
        <v>#VALUE!</v>
      </c>
      <c r="U98" s="1" t="str">
        <f t="shared" si="13"/>
        <v/>
      </c>
      <c r="V98" s="1" t="e">
        <f t="shared" si="14"/>
        <v>#VALUE!</v>
      </c>
      <c r="W98" s="1" t="e">
        <f>VLOOKUP($J98,異動保険料_薬剤師!$A$8:$J$19,7)</f>
        <v>#VALUE!</v>
      </c>
      <c r="X98" s="1" t="e">
        <f>VLOOKUP($J98,異動保険料_薬剤師!$A$8:$J$19,8)</f>
        <v>#VALUE!</v>
      </c>
      <c r="Y98" s="1" t="e">
        <f>VLOOKUP($J98,異動保険料_薬剤師!$A$8:$J$19,9)</f>
        <v>#VALUE!</v>
      </c>
      <c r="Z98" s="1" t="e">
        <f>VLOOKUP($J98,異動保険料_薬剤師!$A$8:$J$19,10)</f>
        <v>#VALUE!</v>
      </c>
      <c r="AA98" s="1" t="str">
        <f t="shared" si="15"/>
        <v/>
      </c>
      <c r="AB98" s="1" t="e">
        <f t="shared" si="16"/>
        <v>#VALUE!</v>
      </c>
      <c r="AC98" s="1" t="e">
        <f>VLOOKUP($P98,異動保険料_店舗!$A$23:$J$33,7)</f>
        <v>#VALUE!</v>
      </c>
      <c r="AD98" s="1" t="e">
        <f>VLOOKUP($P98,異動保険料_店舗!$A$23:$J$33,8)</f>
        <v>#VALUE!</v>
      </c>
      <c r="AE98" s="1" t="e">
        <f>VLOOKUP($P98,異動保険料_店舗!$A$23:$J$33,9)</f>
        <v>#VALUE!</v>
      </c>
      <c r="AF98" s="1" t="e">
        <f>IF($B98=異動保険料_薬剤師!$E$2,異動保険料_薬剤師!$H$4*-1,VLOOKUP($P98,異動保険料_薬剤師!$A$23:$J$34,10))</f>
        <v>#VALUE!</v>
      </c>
    </row>
    <row r="99" spans="1:32" ht="18" customHeight="1">
      <c r="A99" s="4" t="str">
        <f t="shared" si="17"/>
        <v/>
      </c>
      <c r="B99" s="11"/>
      <c r="C99" s="9"/>
      <c r="D99" s="9"/>
      <c r="E99" s="10"/>
      <c r="F99" s="9"/>
      <c r="G99" s="9"/>
      <c r="H99" s="22" t="str">
        <f ca="1">IF(B99&gt;DATE(異動保険料_店舗!$B$1+1,2,14),"",IF($B99="","",IF($K$1=2,0,OFFSET($N99,0,$J$1+6*$K$1))))</f>
        <v/>
      </c>
      <c r="I99" s="1" t="str">
        <f t="shared" si="10"/>
        <v/>
      </c>
      <c r="J99" s="1" t="e">
        <f t="shared" si="11"/>
        <v>#VALUE!</v>
      </c>
      <c r="K99" s="1" t="e">
        <f>VLOOKUP($J99,異動保険料_店舗!$A$8:$J$19,7)</f>
        <v>#VALUE!</v>
      </c>
      <c r="L99" s="1" t="e">
        <f>VLOOKUP($J99,異動保険料_店舗!$A$8:$J$19,8)</f>
        <v>#VALUE!</v>
      </c>
      <c r="M99" s="1" t="e">
        <f>VLOOKUP($J99,異動保険料_店舗!$A$8:$J$19,9)</f>
        <v>#VALUE!</v>
      </c>
      <c r="N99" s="1" t="e">
        <f>VLOOKUP($J99,異動保険料_店舗!$A$8:$J$19,10)</f>
        <v>#VALUE!</v>
      </c>
      <c r="O99" s="1" t="str">
        <f t="shared" si="9"/>
        <v/>
      </c>
      <c r="P99" s="1" t="e">
        <f t="shared" si="12"/>
        <v>#VALUE!</v>
      </c>
      <c r="Q99" s="1" t="e">
        <f>VLOOKUP($P99,異動保険料_店舗!$A$23:$J$33,7)</f>
        <v>#VALUE!</v>
      </c>
      <c r="R99" s="1" t="e">
        <f>VLOOKUP($P99,異動保険料_店舗!$A$23:$J$33,8)</f>
        <v>#VALUE!</v>
      </c>
      <c r="S99" s="1" t="e">
        <f>VLOOKUP($P99,異動保険料_店舗!$A$23:$J$33,9)</f>
        <v>#VALUE!</v>
      </c>
      <c r="T99" s="1" t="e">
        <f>IF($B99=異動保険料_店舗!$E$2,異動保険料_店舗!$H$4*-1,VLOOKUP($P99,異動保険料_店舗!$A$23:$J$34,10))</f>
        <v>#VALUE!</v>
      </c>
      <c r="U99" s="1" t="str">
        <f t="shared" si="13"/>
        <v/>
      </c>
      <c r="V99" s="1" t="e">
        <f t="shared" si="14"/>
        <v>#VALUE!</v>
      </c>
      <c r="W99" s="1" t="e">
        <f>VLOOKUP($J99,異動保険料_薬剤師!$A$8:$J$19,7)</f>
        <v>#VALUE!</v>
      </c>
      <c r="X99" s="1" t="e">
        <f>VLOOKUP($J99,異動保険料_薬剤師!$A$8:$J$19,8)</f>
        <v>#VALUE!</v>
      </c>
      <c r="Y99" s="1" t="e">
        <f>VLOOKUP($J99,異動保険料_薬剤師!$A$8:$J$19,9)</f>
        <v>#VALUE!</v>
      </c>
      <c r="Z99" s="1" t="e">
        <f>VLOOKUP($J99,異動保険料_薬剤師!$A$8:$J$19,10)</f>
        <v>#VALUE!</v>
      </c>
      <c r="AA99" s="1" t="str">
        <f t="shared" si="15"/>
        <v/>
      </c>
      <c r="AB99" s="1" t="e">
        <f t="shared" si="16"/>
        <v>#VALUE!</v>
      </c>
      <c r="AC99" s="1" t="e">
        <f>VLOOKUP($P99,異動保険料_店舗!$A$23:$J$33,7)</f>
        <v>#VALUE!</v>
      </c>
      <c r="AD99" s="1" t="e">
        <f>VLOOKUP($P99,異動保険料_店舗!$A$23:$J$33,8)</f>
        <v>#VALUE!</v>
      </c>
      <c r="AE99" s="1" t="e">
        <f>VLOOKUP($P99,異動保険料_店舗!$A$23:$J$33,9)</f>
        <v>#VALUE!</v>
      </c>
      <c r="AF99" s="1" t="e">
        <f>IF($B99=異動保険料_薬剤師!$E$2,異動保険料_薬剤師!$H$4*-1,VLOOKUP($P99,異動保険料_薬剤師!$A$23:$J$34,10))</f>
        <v>#VALUE!</v>
      </c>
    </row>
    <row r="100" spans="1:32" ht="18" customHeight="1">
      <c r="A100" s="4" t="str">
        <f t="shared" si="17"/>
        <v/>
      </c>
      <c r="B100" s="11"/>
      <c r="C100" s="9"/>
      <c r="D100" s="9"/>
      <c r="E100" s="10"/>
      <c r="F100" s="9"/>
      <c r="G100" s="9"/>
      <c r="H100" s="22" t="str">
        <f ca="1">IF(B100&gt;DATE(異動保険料_店舗!$B$1+1,2,14),"",IF($B100="","",IF($K$1=2,0,OFFSET($N100,0,$J$1+6*$K$1))))</f>
        <v/>
      </c>
      <c r="I100" s="1" t="str">
        <f t="shared" si="10"/>
        <v/>
      </c>
      <c r="J100" s="1" t="e">
        <f t="shared" si="11"/>
        <v>#VALUE!</v>
      </c>
      <c r="K100" s="1" t="e">
        <f>VLOOKUP($J100,異動保険料_店舗!$A$8:$J$19,7)</f>
        <v>#VALUE!</v>
      </c>
      <c r="L100" s="1" t="e">
        <f>VLOOKUP($J100,異動保険料_店舗!$A$8:$J$19,8)</f>
        <v>#VALUE!</v>
      </c>
      <c r="M100" s="1" t="e">
        <f>VLOOKUP($J100,異動保険料_店舗!$A$8:$J$19,9)</f>
        <v>#VALUE!</v>
      </c>
      <c r="N100" s="1" t="e">
        <f>VLOOKUP($J100,異動保険料_店舗!$A$8:$J$19,10)</f>
        <v>#VALUE!</v>
      </c>
      <c r="O100" s="1" t="str">
        <f t="shared" si="9"/>
        <v/>
      </c>
      <c r="P100" s="1" t="e">
        <f t="shared" si="12"/>
        <v>#VALUE!</v>
      </c>
      <c r="Q100" s="1" t="e">
        <f>VLOOKUP($P100,異動保険料_店舗!$A$23:$J$33,7)</f>
        <v>#VALUE!</v>
      </c>
      <c r="R100" s="1" t="e">
        <f>VLOOKUP($P100,異動保険料_店舗!$A$23:$J$33,8)</f>
        <v>#VALUE!</v>
      </c>
      <c r="S100" s="1" t="e">
        <f>VLOOKUP($P100,異動保険料_店舗!$A$23:$J$33,9)</f>
        <v>#VALUE!</v>
      </c>
      <c r="T100" s="1" t="e">
        <f>IF($B100=異動保険料_店舗!$E$2,異動保険料_店舗!$H$4*-1,VLOOKUP($P100,異動保険料_店舗!$A$23:$J$34,10))</f>
        <v>#VALUE!</v>
      </c>
      <c r="U100" s="1" t="str">
        <f t="shared" si="13"/>
        <v/>
      </c>
      <c r="V100" s="1" t="e">
        <f t="shared" si="14"/>
        <v>#VALUE!</v>
      </c>
      <c r="W100" s="1" t="e">
        <f>VLOOKUP($J100,異動保険料_薬剤師!$A$8:$J$19,7)</f>
        <v>#VALUE!</v>
      </c>
      <c r="X100" s="1" t="e">
        <f>VLOOKUP($J100,異動保険料_薬剤師!$A$8:$J$19,8)</f>
        <v>#VALUE!</v>
      </c>
      <c r="Y100" s="1" t="e">
        <f>VLOOKUP($J100,異動保険料_薬剤師!$A$8:$J$19,9)</f>
        <v>#VALUE!</v>
      </c>
      <c r="Z100" s="1" t="e">
        <f>VLOOKUP($J100,異動保険料_薬剤師!$A$8:$J$19,10)</f>
        <v>#VALUE!</v>
      </c>
      <c r="AA100" s="1" t="str">
        <f t="shared" si="15"/>
        <v/>
      </c>
      <c r="AB100" s="1" t="e">
        <f t="shared" si="16"/>
        <v>#VALUE!</v>
      </c>
      <c r="AC100" s="1" t="e">
        <f>VLOOKUP($P100,異動保険料_店舗!$A$23:$J$33,7)</f>
        <v>#VALUE!</v>
      </c>
      <c r="AD100" s="1" t="e">
        <f>VLOOKUP($P100,異動保険料_店舗!$A$23:$J$33,8)</f>
        <v>#VALUE!</v>
      </c>
      <c r="AE100" s="1" t="e">
        <f>VLOOKUP($P100,異動保険料_店舗!$A$23:$J$33,9)</f>
        <v>#VALUE!</v>
      </c>
      <c r="AF100" s="1" t="e">
        <f>IF($B100=異動保険料_薬剤師!$E$2,異動保険料_薬剤師!$H$4*-1,VLOOKUP($P100,異動保険料_薬剤師!$A$23:$J$34,10))</f>
        <v>#VALUE!</v>
      </c>
    </row>
    <row r="101" spans="1:32" ht="18" customHeight="1">
      <c r="A101" s="4" t="str">
        <f t="shared" si="17"/>
        <v/>
      </c>
      <c r="B101" s="11"/>
      <c r="C101" s="9"/>
      <c r="D101" s="9"/>
      <c r="E101" s="10"/>
      <c r="F101" s="9"/>
      <c r="G101" s="9"/>
      <c r="H101" s="22" t="str">
        <f ca="1">IF(B101&gt;DATE(異動保険料_店舗!$B$1+1,2,14),"",IF($B101="","",IF($K$1=2,0,OFFSET($N101,0,$J$1+6*$K$1))))</f>
        <v/>
      </c>
      <c r="I101" s="1" t="str">
        <f t="shared" si="10"/>
        <v/>
      </c>
      <c r="J101" s="1" t="e">
        <f t="shared" si="11"/>
        <v>#VALUE!</v>
      </c>
      <c r="K101" s="1" t="e">
        <f>VLOOKUP($J101,異動保険料_店舗!$A$8:$J$19,7)</f>
        <v>#VALUE!</v>
      </c>
      <c r="L101" s="1" t="e">
        <f>VLOOKUP($J101,異動保険料_店舗!$A$8:$J$19,8)</f>
        <v>#VALUE!</v>
      </c>
      <c r="M101" s="1" t="e">
        <f>VLOOKUP($J101,異動保険料_店舗!$A$8:$J$19,9)</f>
        <v>#VALUE!</v>
      </c>
      <c r="N101" s="1" t="e">
        <f>VLOOKUP($J101,異動保険料_店舗!$A$8:$J$19,10)</f>
        <v>#VALUE!</v>
      </c>
      <c r="O101" s="1" t="str">
        <f t="shared" si="9"/>
        <v/>
      </c>
      <c r="P101" s="1" t="e">
        <f t="shared" si="12"/>
        <v>#VALUE!</v>
      </c>
      <c r="Q101" s="1" t="e">
        <f>VLOOKUP($P101,異動保険料_店舗!$A$23:$J$33,7)</f>
        <v>#VALUE!</v>
      </c>
      <c r="R101" s="1" t="e">
        <f>VLOOKUP($P101,異動保険料_店舗!$A$23:$J$33,8)</f>
        <v>#VALUE!</v>
      </c>
      <c r="S101" s="1" t="e">
        <f>VLOOKUP($P101,異動保険料_店舗!$A$23:$J$33,9)</f>
        <v>#VALUE!</v>
      </c>
      <c r="T101" s="1" t="e">
        <f>IF($B101=異動保険料_店舗!$E$2,異動保険料_店舗!$H$4*-1,VLOOKUP($P101,異動保険料_店舗!$A$23:$J$34,10))</f>
        <v>#VALUE!</v>
      </c>
      <c r="U101" s="1" t="str">
        <f t="shared" si="13"/>
        <v/>
      </c>
      <c r="V101" s="1" t="e">
        <f t="shared" si="14"/>
        <v>#VALUE!</v>
      </c>
      <c r="W101" s="1" t="e">
        <f>VLOOKUP($J101,異動保険料_薬剤師!$A$8:$J$19,7)</f>
        <v>#VALUE!</v>
      </c>
      <c r="X101" s="1" t="e">
        <f>VLOOKUP($J101,異動保険料_薬剤師!$A$8:$J$19,8)</f>
        <v>#VALUE!</v>
      </c>
      <c r="Y101" s="1" t="e">
        <f>VLOOKUP($J101,異動保険料_薬剤師!$A$8:$J$19,9)</f>
        <v>#VALUE!</v>
      </c>
      <c r="Z101" s="1" t="e">
        <f>VLOOKUP($J101,異動保険料_薬剤師!$A$8:$J$19,10)</f>
        <v>#VALUE!</v>
      </c>
      <c r="AA101" s="1" t="str">
        <f t="shared" si="15"/>
        <v/>
      </c>
      <c r="AB101" s="1" t="e">
        <f t="shared" si="16"/>
        <v>#VALUE!</v>
      </c>
      <c r="AC101" s="1" t="e">
        <f>VLOOKUP($P101,異動保険料_店舗!$A$23:$J$33,7)</f>
        <v>#VALUE!</v>
      </c>
      <c r="AD101" s="1" t="e">
        <f>VLOOKUP($P101,異動保険料_店舗!$A$23:$J$33,8)</f>
        <v>#VALUE!</v>
      </c>
      <c r="AE101" s="1" t="e">
        <f>VLOOKUP($P101,異動保険料_店舗!$A$23:$J$33,9)</f>
        <v>#VALUE!</v>
      </c>
      <c r="AF101" s="1" t="e">
        <f>IF($B101=異動保険料_薬剤師!$E$2,異動保険料_薬剤師!$H$4*-1,VLOOKUP($P101,異動保険料_薬剤師!$A$23:$J$34,10))</f>
        <v>#VALUE!</v>
      </c>
    </row>
    <row r="102" spans="1:32" ht="18" customHeight="1">
      <c r="A102" s="4" t="str">
        <f t="shared" si="17"/>
        <v/>
      </c>
      <c r="B102" s="11"/>
      <c r="C102" s="9"/>
      <c r="D102" s="9"/>
      <c r="E102" s="10"/>
      <c r="F102" s="9"/>
      <c r="G102" s="9"/>
      <c r="H102" s="22" t="str">
        <f ca="1">IF(B102&gt;DATE(異動保険料_店舗!$B$1+1,2,14),"",IF($B102="","",IF($K$1=2,0,OFFSET($N102,0,$J$1+6*$K$1))))</f>
        <v/>
      </c>
      <c r="I102" s="1" t="str">
        <f t="shared" si="10"/>
        <v/>
      </c>
      <c r="J102" s="1" t="e">
        <f t="shared" si="11"/>
        <v>#VALUE!</v>
      </c>
      <c r="K102" s="1" t="e">
        <f>VLOOKUP($J102,異動保険料_店舗!$A$8:$J$19,7)</f>
        <v>#VALUE!</v>
      </c>
      <c r="L102" s="1" t="e">
        <f>VLOOKUP($J102,異動保険料_店舗!$A$8:$J$19,8)</f>
        <v>#VALUE!</v>
      </c>
      <c r="M102" s="1" t="e">
        <f>VLOOKUP($J102,異動保険料_店舗!$A$8:$J$19,9)</f>
        <v>#VALUE!</v>
      </c>
      <c r="N102" s="1" t="e">
        <f>VLOOKUP($J102,異動保険料_店舗!$A$8:$J$19,10)</f>
        <v>#VALUE!</v>
      </c>
      <c r="O102" s="1" t="str">
        <f t="shared" si="9"/>
        <v/>
      </c>
      <c r="P102" s="1" t="e">
        <f t="shared" si="12"/>
        <v>#VALUE!</v>
      </c>
      <c r="Q102" s="1" t="e">
        <f>VLOOKUP($P102,異動保険料_店舗!$A$23:$J$33,7)</f>
        <v>#VALUE!</v>
      </c>
      <c r="R102" s="1" t="e">
        <f>VLOOKUP($P102,異動保険料_店舗!$A$23:$J$33,8)</f>
        <v>#VALUE!</v>
      </c>
      <c r="S102" s="1" t="e">
        <f>VLOOKUP($P102,異動保険料_店舗!$A$23:$J$33,9)</f>
        <v>#VALUE!</v>
      </c>
      <c r="T102" s="1" t="e">
        <f>IF($B102=異動保険料_店舗!$E$2,異動保険料_店舗!$H$4*-1,VLOOKUP($P102,異動保険料_店舗!$A$23:$J$34,10))</f>
        <v>#VALUE!</v>
      </c>
      <c r="U102" s="1" t="str">
        <f t="shared" si="13"/>
        <v/>
      </c>
      <c r="V102" s="1" t="e">
        <f t="shared" si="14"/>
        <v>#VALUE!</v>
      </c>
      <c r="W102" s="1" t="e">
        <f>VLOOKUP($J102,異動保険料_薬剤師!$A$8:$J$19,7)</f>
        <v>#VALUE!</v>
      </c>
      <c r="X102" s="1" t="e">
        <f>VLOOKUP($J102,異動保険料_薬剤師!$A$8:$J$19,8)</f>
        <v>#VALUE!</v>
      </c>
      <c r="Y102" s="1" t="e">
        <f>VLOOKUP($J102,異動保険料_薬剤師!$A$8:$J$19,9)</f>
        <v>#VALUE!</v>
      </c>
      <c r="Z102" s="1" t="e">
        <f>VLOOKUP($J102,異動保険料_薬剤師!$A$8:$J$19,10)</f>
        <v>#VALUE!</v>
      </c>
      <c r="AA102" s="1" t="str">
        <f t="shared" si="15"/>
        <v/>
      </c>
      <c r="AB102" s="1" t="e">
        <f t="shared" si="16"/>
        <v>#VALUE!</v>
      </c>
      <c r="AC102" s="1" t="e">
        <f>VLOOKUP($P102,異動保険料_店舗!$A$23:$J$33,7)</f>
        <v>#VALUE!</v>
      </c>
      <c r="AD102" s="1" t="e">
        <f>VLOOKUP($P102,異動保険料_店舗!$A$23:$J$33,8)</f>
        <v>#VALUE!</v>
      </c>
      <c r="AE102" s="1" t="e">
        <f>VLOOKUP($P102,異動保険料_店舗!$A$23:$J$33,9)</f>
        <v>#VALUE!</v>
      </c>
      <c r="AF102" s="1" t="e">
        <f>IF($B102=異動保険料_薬剤師!$E$2,異動保険料_薬剤師!$H$4*-1,VLOOKUP($P102,異動保険料_薬剤師!$A$23:$J$34,10))</f>
        <v>#VALUE!</v>
      </c>
    </row>
    <row r="103" spans="1:32" ht="18" customHeight="1">
      <c r="A103" s="4" t="str">
        <f t="shared" si="17"/>
        <v/>
      </c>
      <c r="B103" s="11"/>
      <c r="C103" s="9"/>
      <c r="D103" s="9"/>
      <c r="E103" s="10"/>
      <c r="F103" s="9"/>
      <c r="G103" s="9"/>
      <c r="H103" s="22" t="str">
        <f ca="1">IF(B103&gt;DATE(異動保険料_店舗!$B$1+1,2,14),"",IF($B103="","",IF($K$1=2,0,OFFSET($N103,0,$J$1+6*$K$1))))</f>
        <v/>
      </c>
      <c r="I103" s="1" t="str">
        <f t="shared" si="10"/>
        <v/>
      </c>
      <c r="J103" s="1" t="e">
        <f t="shared" si="11"/>
        <v>#VALUE!</v>
      </c>
      <c r="K103" s="1" t="e">
        <f>VLOOKUP($J103,異動保険料_店舗!$A$8:$J$19,7)</f>
        <v>#VALUE!</v>
      </c>
      <c r="L103" s="1" t="e">
        <f>VLOOKUP($J103,異動保険料_店舗!$A$8:$J$19,8)</f>
        <v>#VALUE!</v>
      </c>
      <c r="M103" s="1" t="e">
        <f>VLOOKUP($J103,異動保険料_店舗!$A$8:$J$19,9)</f>
        <v>#VALUE!</v>
      </c>
      <c r="N103" s="1" t="e">
        <f>VLOOKUP($J103,異動保険料_店舗!$A$8:$J$19,10)</f>
        <v>#VALUE!</v>
      </c>
      <c r="O103" s="1" t="str">
        <f t="shared" si="9"/>
        <v/>
      </c>
      <c r="P103" s="1" t="e">
        <f t="shared" si="12"/>
        <v>#VALUE!</v>
      </c>
      <c r="Q103" s="1" t="e">
        <f>VLOOKUP($P103,異動保険料_店舗!$A$23:$J$33,7)</f>
        <v>#VALUE!</v>
      </c>
      <c r="R103" s="1" t="e">
        <f>VLOOKUP($P103,異動保険料_店舗!$A$23:$J$33,8)</f>
        <v>#VALUE!</v>
      </c>
      <c r="S103" s="1" t="e">
        <f>VLOOKUP($P103,異動保険料_店舗!$A$23:$J$33,9)</f>
        <v>#VALUE!</v>
      </c>
      <c r="T103" s="1" t="e">
        <f>IF($B103=異動保険料_店舗!$E$2,異動保険料_店舗!$H$4*-1,VLOOKUP($P103,異動保険料_店舗!$A$23:$J$34,10))</f>
        <v>#VALUE!</v>
      </c>
      <c r="U103" s="1" t="str">
        <f t="shared" si="13"/>
        <v/>
      </c>
      <c r="V103" s="1" t="e">
        <f t="shared" si="14"/>
        <v>#VALUE!</v>
      </c>
      <c r="W103" s="1" t="e">
        <f>VLOOKUP($J103,異動保険料_薬剤師!$A$8:$J$19,7)</f>
        <v>#VALUE!</v>
      </c>
      <c r="X103" s="1" t="e">
        <f>VLOOKUP($J103,異動保険料_薬剤師!$A$8:$J$19,8)</f>
        <v>#VALUE!</v>
      </c>
      <c r="Y103" s="1" t="e">
        <f>VLOOKUP($J103,異動保険料_薬剤師!$A$8:$J$19,9)</f>
        <v>#VALUE!</v>
      </c>
      <c r="Z103" s="1" t="e">
        <f>VLOOKUP($J103,異動保険料_薬剤師!$A$8:$J$19,10)</f>
        <v>#VALUE!</v>
      </c>
      <c r="AA103" s="1" t="str">
        <f t="shared" si="15"/>
        <v/>
      </c>
      <c r="AB103" s="1" t="e">
        <f t="shared" si="16"/>
        <v>#VALUE!</v>
      </c>
      <c r="AC103" s="1" t="e">
        <f>VLOOKUP($P103,異動保険料_店舗!$A$23:$J$33,7)</f>
        <v>#VALUE!</v>
      </c>
      <c r="AD103" s="1" t="e">
        <f>VLOOKUP($P103,異動保険料_店舗!$A$23:$J$33,8)</f>
        <v>#VALUE!</v>
      </c>
      <c r="AE103" s="1" t="e">
        <f>VLOOKUP($P103,異動保険料_店舗!$A$23:$J$33,9)</f>
        <v>#VALUE!</v>
      </c>
      <c r="AF103" s="1" t="e">
        <f>IF($B103=異動保険料_薬剤師!$E$2,異動保険料_薬剤師!$H$4*-1,VLOOKUP($P103,異動保険料_薬剤師!$A$23:$J$34,10))</f>
        <v>#VALUE!</v>
      </c>
    </row>
    <row r="104" spans="1:32" ht="18" customHeight="1">
      <c r="A104" s="4" t="str">
        <f t="shared" si="17"/>
        <v/>
      </c>
      <c r="B104" s="11"/>
      <c r="C104" s="9"/>
      <c r="D104" s="9"/>
      <c r="E104" s="10"/>
      <c r="F104" s="9"/>
      <c r="G104" s="9"/>
      <c r="H104" s="22" t="str">
        <f ca="1">IF(B104&gt;DATE(異動保険料_店舗!$B$1+1,2,14),"",IF($B104="","",IF($K$1=2,0,OFFSET($N104,0,$J$1+6*$K$1))))</f>
        <v/>
      </c>
      <c r="I104" s="1" t="str">
        <f t="shared" si="10"/>
        <v/>
      </c>
      <c r="J104" s="1" t="e">
        <f t="shared" si="11"/>
        <v>#VALUE!</v>
      </c>
      <c r="K104" s="1" t="e">
        <f>VLOOKUP($J104,異動保険料_店舗!$A$8:$J$19,7)</f>
        <v>#VALUE!</v>
      </c>
      <c r="L104" s="1" t="e">
        <f>VLOOKUP($J104,異動保険料_店舗!$A$8:$J$19,8)</f>
        <v>#VALUE!</v>
      </c>
      <c r="M104" s="1" t="e">
        <f>VLOOKUP($J104,異動保険料_店舗!$A$8:$J$19,9)</f>
        <v>#VALUE!</v>
      </c>
      <c r="N104" s="1" t="e">
        <f>VLOOKUP($J104,異動保険料_店舗!$A$8:$J$19,10)</f>
        <v>#VALUE!</v>
      </c>
      <c r="O104" s="1" t="str">
        <f t="shared" si="9"/>
        <v/>
      </c>
      <c r="P104" s="1" t="e">
        <f t="shared" si="12"/>
        <v>#VALUE!</v>
      </c>
      <c r="Q104" s="1" t="e">
        <f>VLOOKUP($P104,異動保険料_店舗!$A$23:$J$33,7)</f>
        <v>#VALUE!</v>
      </c>
      <c r="R104" s="1" t="e">
        <f>VLOOKUP($P104,異動保険料_店舗!$A$23:$J$33,8)</f>
        <v>#VALUE!</v>
      </c>
      <c r="S104" s="1" t="e">
        <f>VLOOKUP($P104,異動保険料_店舗!$A$23:$J$33,9)</f>
        <v>#VALUE!</v>
      </c>
      <c r="T104" s="1" t="e">
        <f>IF($B104=異動保険料_店舗!$E$2,異動保険料_店舗!$H$4*-1,VLOOKUP($P104,異動保険料_店舗!$A$23:$J$34,10))</f>
        <v>#VALUE!</v>
      </c>
      <c r="U104" s="1" t="str">
        <f t="shared" si="13"/>
        <v/>
      </c>
      <c r="V104" s="1" t="e">
        <f t="shared" si="14"/>
        <v>#VALUE!</v>
      </c>
      <c r="W104" s="1" t="e">
        <f>VLOOKUP($J104,異動保険料_薬剤師!$A$8:$J$19,7)</f>
        <v>#VALUE!</v>
      </c>
      <c r="X104" s="1" t="e">
        <f>VLOOKUP($J104,異動保険料_薬剤師!$A$8:$J$19,8)</f>
        <v>#VALUE!</v>
      </c>
      <c r="Y104" s="1" t="e">
        <f>VLOOKUP($J104,異動保険料_薬剤師!$A$8:$J$19,9)</f>
        <v>#VALUE!</v>
      </c>
      <c r="Z104" s="1" t="e">
        <f>VLOOKUP($J104,異動保険料_薬剤師!$A$8:$J$19,10)</f>
        <v>#VALUE!</v>
      </c>
      <c r="AA104" s="1" t="str">
        <f t="shared" si="15"/>
        <v/>
      </c>
      <c r="AB104" s="1" t="e">
        <f t="shared" si="16"/>
        <v>#VALUE!</v>
      </c>
      <c r="AC104" s="1" t="e">
        <f>VLOOKUP($P104,異動保険料_店舗!$A$23:$J$33,7)</f>
        <v>#VALUE!</v>
      </c>
      <c r="AD104" s="1" t="e">
        <f>VLOOKUP($P104,異動保険料_店舗!$A$23:$J$33,8)</f>
        <v>#VALUE!</v>
      </c>
      <c r="AE104" s="1" t="e">
        <f>VLOOKUP($P104,異動保険料_店舗!$A$23:$J$33,9)</f>
        <v>#VALUE!</v>
      </c>
      <c r="AF104" s="1" t="e">
        <f>IF($B104=異動保険料_薬剤師!$E$2,異動保険料_薬剤師!$H$4*-1,VLOOKUP($P104,異動保険料_薬剤師!$A$23:$J$34,10))</f>
        <v>#VALUE!</v>
      </c>
    </row>
    <row r="105" spans="1:32" ht="18" customHeight="1">
      <c r="A105" s="4" t="str">
        <f t="shared" si="17"/>
        <v/>
      </c>
      <c r="B105" s="11"/>
      <c r="C105" s="9"/>
      <c r="D105" s="9"/>
      <c r="E105" s="10"/>
      <c r="F105" s="9"/>
      <c r="G105" s="9"/>
      <c r="H105" s="22" t="str">
        <f ca="1">IF(B105&gt;DATE(異動保険料_店舗!$B$1+1,2,14),"",IF($B105="","",IF($K$1=2,0,OFFSET($N105,0,$J$1+6*$K$1))))</f>
        <v/>
      </c>
      <c r="I105" s="1" t="str">
        <f t="shared" si="10"/>
        <v/>
      </c>
      <c r="J105" s="1" t="e">
        <f t="shared" si="11"/>
        <v>#VALUE!</v>
      </c>
      <c r="K105" s="1" t="e">
        <f>VLOOKUP($J105,異動保険料_店舗!$A$8:$J$19,7)</f>
        <v>#VALUE!</v>
      </c>
      <c r="L105" s="1" t="e">
        <f>VLOOKUP($J105,異動保険料_店舗!$A$8:$J$19,8)</f>
        <v>#VALUE!</v>
      </c>
      <c r="M105" s="1" t="e">
        <f>VLOOKUP($J105,異動保険料_店舗!$A$8:$J$19,9)</f>
        <v>#VALUE!</v>
      </c>
      <c r="N105" s="1" t="e">
        <f>VLOOKUP($J105,異動保険料_店舗!$A$8:$J$19,10)</f>
        <v>#VALUE!</v>
      </c>
      <c r="O105" s="1" t="str">
        <f t="shared" si="9"/>
        <v/>
      </c>
      <c r="P105" s="1" t="e">
        <f t="shared" si="12"/>
        <v>#VALUE!</v>
      </c>
      <c r="Q105" s="1" t="e">
        <f>VLOOKUP($P105,異動保険料_店舗!$A$23:$J$33,7)</f>
        <v>#VALUE!</v>
      </c>
      <c r="R105" s="1" t="e">
        <f>VLOOKUP($P105,異動保険料_店舗!$A$23:$J$33,8)</f>
        <v>#VALUE!</v>
      </c>
      <c r="S105" s="1" t="e">
        <f>VLOOKUP($P105,異動保険料_店舗!$A$23:$J$33,9)</f>
        <v>#VALUE!</v>
      </c>
      <c r="T105" s="1" t="e">
        <f>IF($B105=異動保険料_店舗!$E$2,異動保険料_店舗!$H$4*-1,VLOOKUP($P105,異動保険料_店舗!$A$23:$J$34,10))</f>
        <v>#VALUE!</v>
      </c>
      <c r="U105" s="1" t="str">
        <f t="shared" si="13"/>
        <v/>
      </c>
      <c r="V105" s="1" t="e">
        <f t="shared" si="14"/>
        <v>#VALUE!</v>
      </c>
      <c r="W105" s="1" t="e">
        <f>VLOOKUP($J105,異動保険料_薬剤師!$A$8:$J$19,7)</f>
        <v>#VALUE!</v>
      </c>
      <c r="X105" s="1" t="e">
        <f>VLOOKUP($J105,異動保険料_薬剤師!$A$8:$J$19,8)</f>
        <v>#VALUE!</v>
      </c>
      <c r="Y105" s="1" t="e">
        <f>VLOOKUP($J105,異動保険料_薬剤師!$A$8:$J$19,9)</f>
        <v>#VALUE!</v>
      </c>
      <c r="Z105" s="1" t="e">
        <f>VLOOKUP($J105,異動保険料_薬剤師!$A$8:$J$19,10)</f>
        <v>#VALUE!</v>
      </c>
      <c r="AA105" s="1" t="str">
        <f t="shared" si="15"/>
        <v/>
      </c>
      <c r="AB105" s="1" t="e">
        <f t="shared" si="16"/>
        <v>#VALUE!</v>
      </c>
      <c r="AC105" s="1" t="e">
        <f>VLOOKUP($P105,異動保険料_店舗!$A$23:$J$33,7)</f>
        <v>#VALUE!</v>
      </c>
      <c r="AD105" s="1" t="e">
        <f>VLOOKUP($P105,異動保険料_店舗!$A$23:$J$33,8)</f>
        <v>#VALUE!</v>
      </c>
      <c r="AE105" s="1" t="e">
        <f>VLOOKUP($P105,異動保険料_店舗!$A$23:$J$33,9)</f>
        <v>#VALUE!</v>
      </c>
      <c r="AF105" s="1" t="e">
        <f>IF($B105=異動保険料_薬剤師!$E$2,異動保険料_薬剤師!$H$4*-1,VLOOKUP($P105,異動保険料_薬剤師!$A$23:$J$34,10))</f>
        <v>#VALUE!</v>
      </c>
    </row>
    <row r="106" spans="1:32" ht="18" customHeight="1">
      <c r="A106" s="4" t="str">
        <f t="shared" si="17"/>
        <v/>
      </c>
      <c r="B106" s="11"/>
      <c r="C106" s="9"/>
      <c r="D106" s="9"/>
      <c r="E106" s="10"/>
      <c r="F106" s="9"/>
      <c r="G106" s="9"/>
      <c r="H106" s="22" t="str">
        <f ca="1">IF(B106&gt;DATE(異動保険料_店舗!$B$1+1,2,14),"",IF($B106="","",IF($K$1=2,0,OFFSET($N106,0,$J$1+6*$K$1))))</f>
        <v/>
      </c>
      <c r="I106" s="1" t="str">
        <f t="shared" si="10"/>
        <v/>
      </c>
      <c r="J106" s="1" t="e">
        <f t="shared" si="11"/>
        <v>#VALUE!</v>
      </c>
      <c r="K106" s="1" t="e">
        <f>VLOOKUP($J106,異動保険料_店舗!$A$8:$J$19,7)</f>
        <v>#VALUE!</v>
      </c>
      <c r="L106" s="1" t="e">
        <f>VLOOKUP($J106,異動保険料_店舗!$A$8:$J$19,8)</f>
        <v>#VALUE!</v>
      </c>
      <c r="M106" s="1" t="e">
        <f>VLOOKUP($J106,異動保険料_店舗!$A$8:$J$19,9)</f>
        <v>#VALUE!</v>
      </c>
      <c r="N106" s="1" t="e">
        <f>VLOOKUP($J106,異動保険料_店舗!$A$8:$J$19,10)</f>
        <v>#VALUE!</v>
      </c>
      <c r="O106" s="1" t="str">
        <f t="shared" si="9"/>
        <v/>
      </c>
      <c r="P106" s="1" t="e">
        <f t="shared" si="12"/>
        <v>#VALUE!</v>
      </c>
      <c r="Q106" s="1" t="e">
        <f>VLOOKUP($P106,異動保険料_店舗!$A$23:$J$33,7)</f>
        <v>#VALUE!</v>
      </c>
      <c r="R106" s="1" t="e">
        <f>VLOOKUP($P106,異動保険料_店舗!$A$23:$J$33,8)</f>
        <v>#VALUE!</v>
      </c>
      <c r="S106" s="1" t="e">
        <f>VLOOKUP($P106,異動保険料_店舗!$A$23:$J$33,9)</f>
        <v>#VALUE!</v>
      </c>
      <c r="T106" s="1" t="e">
        <f>IF($B106=異動保険料_店舗!$E$2,異動保険料_店舗!$H$4*-1,VLOOKUP($P106,異動保険料_店舗!$A$23:$J$34,10))</f>
        <v>#VALUE!</v>
      </c>
      <c r="U106" s="1" t="str">
        <f t="shared" si="13"/>
        <v/>
      </c>
      <c r="V106" s="1" t="e">
        <f t="shared" si="14"/>
        <v>#VALUE!</v>
      </c>
      <c r="W106" s="1" t="e">
        <f>VLOOKUP($J106,異動保険料_薬剤師!$A$8:$J$19,7)</f>
        <v>#VALUE!</v>
      </c>
      <c r="X106" s="1" t="e">
        <f>VLOOKUP($J106,異動保険料_薬剤師!$A$8:$J$19,8)</f>
        <v>#VALUE!</v>
      </c>
      <c r="Y106" s="1" t="e">
        <f>VLOOKUP($J106,異動保険料_薬剤師!$A$8:$J$19,9)</f>
        <v>#VALUE!</v>
      </c>
      <c r="Z106" s="1" t="e">
        <f>VLOOKUP($J106,異動保険料_薬剤師!$A$8:$J$19,10)</f>
        <v>#VALUE!</v>
      </c>
      <c r="AA106" s="1" t="str">
        <f t="shared" si="15"/>
        <v/>
      </c>
      <c r="AB106" s="1" t="e">
        <f t="shared" si="16"/>
        <v>#VALUE!</v>
      </c>
      <c r="AC106" s="1" t="e">
        <f>VLOOKUP($P106,異動保険料_店舗!$A$23:$J$33,7)</f>
        <v>#VALUE!</v>
      </c>
      <c r="AD106" s="1" t="e">
        <f>VLOOKUP($P106,異動保険料_店舗!$A$23:$J$33,8)</f>
        <v>#VALUE!</v>
      </c>
      <c r="AE106" s="1" t="e">
        <f>VLOOKUP($P106,異動保険料_店舗!$A$23:$J$33,9)</f>
        <v>#VALUE!</v>
      </c>
      <c r="AF106" s="1" t="e">
        <f>IF($B106=異動保険料_薬剤師!$E$2,異動保険料_薬剤師!$H$4*-1,VLOOKUP($P106,異動保険料_薬剤師!$A$23:$J$34,10))</f>
        <v>#VALUE!</v>
      </c>
    </row>
    <row r="107" spans="1:32" ht="18" customHeight="1">
      <c r="A107" s="4" t="str">
        <f t="shared" si="17"/>
        <v/>
      </c>
      <c r="B107" s="11"/>
      <c r="C107" s="9"/>
      <c r="D107" s="9"/>
      <c r="E107" s="10"/>
      <c r="F107" s="9"/>
      <c r="G107" s="9"/>
      <c r="H107" s="22" t="str">
        <f ca="1">IF(B107&gt;DATE(異動保険料_店舗!$B$1+1,2,14),"",IF($B107="","",IF($K$1=2,0,OFFSET($N107,0,$J$1+6*$K$1))))</f>
        <v/>
      </c>
      <c r="I107" s="1" t="str">
        <f t="shared" si="10"/>
        <v/>
      </c>
      <c r="J107" s="1" t="e">
        <f t="shared" si="11"/>
        <v>#VALUE!</v>
      </c>
      <c r="K107" s="1" t="e">
        <f>VLOOKUP($J107,異動保険料_店舗!$A$8:$J$19,7)</f>
        <v>#VALUE!</v>
      </c>
      <c r="L107" s="1" t="e">
        <f>VLOOKUP($J107,異動保険料_店舗!$A$8:$J$19,8)</f>
        <v>#VALUE!</v>
      </c>
      <c r="M107" s="1" t="e">
        <f>VLOOKUP($J107,異動保険料_店舗!$A$8:$J$19,9)</f>
        <v>#VALUE!</v>
      </c>
      <c r="N107" s="1" t="e">
        <f>VLOOKUP($J107,異動保険料_店舗!$A$8:$J$19,10)</f>
        <v>#VALUE!</v>
      </c>
      <c r="O107" s="1" t="str">
        <f t="shared" si="9"/>
        <v/>
      </c>
      <c r="P107" s="1" t="e">
        <f t="shared" si="12"/>
        <v>#VALUE!</v>
      </c>
      <c r="Q107" s="1" t="e">
        <f>VLOOKUP($P107,異動保険料_店舗!$A$23:$J$33,7)</f>
        <v>#VALUE!</v>
      </c>
      <c r="R107" s="1" t="e">
        <f>VLOOKUP($P107,異動保険料_店舗!$A$23:$J$33,8)</f>
        <v>#VALUE!</v>
      </c>
      <c r="S107" s="1" t="e">
        <f>VLOOKUP($P107,異動保険料_店舗!$A$23:$J$33,9)</f>
        <v>#VALUE!</v>
      </c>
      <c r="T107" s="1" t="e">
        <f>IF($B107=異動保険料_店舗!$E$2,異動保険料_店舗!$H$4*-1,VLOOKUP($P107,異動保険料_店舗!$A$23:$J$34,10))</f>
        <v>#VALUE!</v>
      </c>
      <c r="U107" s="1" t="str">
        <f t="shared" si="13"/>
        <v/>
      </c>
      <c r="V107" s="1" t="e">
        <f t="shared" si="14"/>
        <v>#VALUE!</v>
      </c>
      <c r="W107" s="1" t="e">
        <f>VLOOKUP($J107,異動保険料_薬剤師!$A$8:$J$19,7)</f>
        <v>#VALUE!</v>
      </c>
      <c r="X107" s="1" t="e">
        <f>VLOOKUP($J107,異動保険料_薬剤師!$A$8:$J$19,8)</f>
        <v>#VALUE!</v>
      </c>
      <c r="Y107" s="1" t="e">
        <f>VLOOKUP($J107,異動保険料_薬剤師!$A$8:$J$19,9)</f>
        <v>#VALUE!</v>
      </c>
      <c r="Z107" s="1" t="e">
        <f>VLOOKUP($J107,異動保険料_薬剤師!$A$8:$J$19,10)</f>
        <v>#VALUE!</v>
      </c>
      <c r="AA107" s="1" t="str">
        <f t="shared" si="15"/>
        <v/>
      </c>
      <c r="AB107" s="1" t="e">
        <f t="shared" si="16"/>
        <v>#VALUE!</v>
      </c>
      <c r="AC107" s="1" t="e">
        <f>VLOOKUP($P107,異動保険料_店舗!$A$23:$J$33,7)</f>
        <v>#VALUE!</v>
      </c>
      <c r="AD107" s="1" t="e">
        <f>VLOOKUP($P107,異動保険料_店舗!$A$23:$J$33,8)</f>
        <v>#VALUE!</v>
      </c>
      <c r="AE107" s="1" t="e">
        <f>VLOOKUP($P107,異動保険料_店舗!$A$23:$J$33,9)</f>
        <v>#VALUE!</v>
      </c>
      <c r="AF107" s="1" t="e">
        <f>IF($B107=異動保険料_薬剤師!$E$2,異動保険料_薬剤師!$H$4*-1,VLOOKUP($P107,異動保険料_薬剤師!$A$23:$J$34,10))</f>
        <v>#VALUE!</v>
      </c>
    </row>
    <row r="108" spans="1:32" ht="18" customHeight="1">
      <c r="A108" s="4" t="str">
        <f t="shared" si="17"/>
        <v/>
      </c>
      <c r="B108" s="11"/>
      <c r="C108" s="9"/>
      <c r="D108" s="9"/>
      <c r="E108" s="10"/>
      <c r="F108" s="9"/>
      <c r="G108" s="9"/>
      <c r="H108" s="22" t="str">
        <f ca="1">IF(B108&gt;DATE(異動保険料_店舗!$B$1+1,2,14),"",IF($B108="","",IF($K$1=2,0,OFFSET($N108,0,$J$1+6*$K$1))))</f>
        <v/>
      </c>
      <c r="I108" s="1" t="str">
        <f t="shared" si="10"/>
        <v/>
      </c>
      <c r="J108" s="1" t="e">
        <f t="shared" si="11"/>
        <v>#VALUE!</v>
      </c>
      <c r="K108" s="1" t="e">
        <f>VLOOKUP($J108,異動保険料_店舗!$A$8:$J$19,7)</f>
        <v>#VALUE!</v>
      </c>
      <c r="L108" s="1" t="e">
        <f>VLOOKUP($J108,異動保険料_店舗!$A$8:$J$19,8)</f>
        <v>#VALUE!</v>
      </c>
      <c r="M108" s="1" t="e">
        <f>VLOOKUP($J108,異動保険料_店舗!$A$8:$J$19,9)</f>
        <v>#VALUE!</v>
      </c>
      <c r="N108" s="1" t="e">
        <f>VLOOKUP($J108,異動保険料_店舗!$A$8:$J$19,10)</f>
        <v>#VALUE!</v>
      </c>
      <c r="O108" s="1" t="str">
        <f t="shared" si="9"/>
        <v/>
      </c>
      <c r="P108" s="1" t="e">
        <f t="shared" si="12"/>
        <v>#VALUE!</v>
      </c>
      <c r="Q108" s="1" t="e">
        <f>VLOOKUP($P108,異動保険料_店舗!$A$23:$J$33,7)</f>
        <v>#VALUE!</v>
      </c>
      <c r="R108" s="1" t="e">
        <f>VLOOKUP($P108,異動保険料_店舗!$A$23:$J$33,8)</f>
        <v>#VALUE!</v>
      </c>
      <c r="S108" s="1" t="e">
        <f>VLOOKUP($P108,異動保険料_店舗!$A$23:$J$33,9)</f>
        <v>#VALUE!</v>
      </c>
      <c r="T108" s="1" t="e">
        <f>IF($B108=異動保険料_店舗!$E$2,異動保険料_店舗!$H$4*-1,VLOOKUP($P108,異動保険料_店舗!$A$23:$J$34,10))</f>
        <v>#VALUE!</v>
      </c>
      <c r="U108" s="1" t="str">
        <f t="shared" si="13"/>
        <v/>
      </c>
      <c r="V108" s="1" t="e">
        <f t="shared" si="14"/>
        <v>#VALUE!</v>
      </c>
      <c r="W108" s="1" t="e">
        <f>VLOOKUP($J108,異動保険料_薬剤師!$A$8:$J$19,7)</f>
        <v>#VALUE!</v>
      </c>
      <c r="X108" s="1" t="e">
        <f>VLOOKUP($J108,異動保険料_薬剤師!$A$8:$J$19,8)</f>
        <v>#VALUE!</v>
      </c>
      <c r="Y108" s="1" t="e">
        <f>VLOOKUP($J108,異動保険料_薬剤師!$A$8:$J$19,9)</f>
        <v>#VALUE!</v>
      </c>
      <c r="Z108" s="1" t="e">
        <f>VLOOKUP($J108,異動保険料_薬剤師!$A$8:$J$19,10)</f>
        <v>#VALUE!</v>
      </c>
      <c r="AA108" s="1" t="str">
        <f t="shared" si="15"/>
        <v/>
      </c>
      <c r="AB108" s="1" t="e">
        <f t="shared" si="16"/>
        <v>#VALUE!</v>
      </c>
      <c r="AC108" s="1" t="e">
        <f>VLOOKUP($P108,異動保険料_店舗!$A$23:$J$33,7)</f>
        <v>#VALUE!</v>
      </c>
      <c r="AD108" s="1" t="e">
        <f>VLOOKUP($P108,異動保険料_店舗!$A$23:$J$33,8)</f>
        <v>#VALUE!</v>
      </c>
      <c r="AE108" s="1" t="e">
        <f>VLOOKUP($P108,異動保険料_店舗!$A$23:$J$33,9)</f>
        <v>#VALUE!</v>
      </c>
      <c r="AF108" s="1" t="e">
        <f>IF($B108=異動保険料_薬剤師!$E$2,異動保険料_薬剤師!$H$4*-1,VLOOKUP($P108,異動保険料_薬剤師!$A$23:$J$34,10))</f>
        <v>#VALUE!</v>
      </c>
    </row>
    <row r="109" spans="1:32" ht="18" customHeight="1">
      <c r="A109" s="4" t="str">
        <f t="shared" si="17"/>
        <v/>
      </c>
      <c r="B109" s="11"/>
      <c r="C109" s="9"/>
      <c r="D109" s="9"/>
      <c r="E109" s="10"/>
      <c r="F109" s="9"/>
      <c r="G109" s="9"/>
      <c r="H109" s="22" t="str">
        <f ca="1">IF(B109&gt;DATE(異動保険料_店舗!$B$1+1,2,14),"",IF($B109="","",IF($K$1=2,0,OFFSET($N109,0,$J$1+6*$K$1))))</f>
        <v/>
      </c>
      <c r="I109" s="1" t="str">
        <f t="shared" si="10"/>
        <v/>
      </c>
      <c r="J109" s="1" t="e">
        <f t="shared" si="11"/>
        <v>#VALUE!</v>
      </c>
      <c r="K109" s="1" t="e">
        <f>VLOOKUP($J109,異動保険料_店舗!$A$8:$J$19,7)</f>
        <v>#VALUE!</v>
      </c>
      <c r="L109" s="1" t="e">
        <f>VLOOKUP($J109,異動保険料_店舗!$A$8:$J$19,8)</f>
        <v>#VALUE!</v>
      </c>
      <c r="M109" s="1" t="e">
        <f>VLOOKUP($J109,異動保険料_店舗!$A$8:$J$19,9)</f>
        <v>#VALUE!</v>
      </c>
      <c r="N109" s="1" t="e">
        <f>VLOOKUP($J109,異動保険料_店舗!$A$8:$J$19,10)</f>
        <v>#VALUE!</v>
      </c>
      <c r="O109" s="1" t="str">
        <f t="shared" si="9"/>
        <v/>
      </c>
      <c r="P109" s="1" t="e">
        <f t="shared" si="12"/>
        <v>#VALUE!</v>
      </c>
      <c r="Q109" s="1" t="e">
        <f>VLOOKUP($P109,異動保険料_店舗!$A$23:$J$33,7)</f>
        <v>#VALUE!</v>
      </c>
      <c r="R109" s="1" t="e">
        <f>VLOOKUP($P109,異動保険料_店舗!$A$23:$J$33,8)</f>
        <v>#VALUE!</v>
      </c>
      <c r="S109" s="1" t="e">
        <f>VLOOKUP($P109,異動保険料_店舗!$A$23:$J$33,9)</f>
        <v>#VALUE!</v>
      </c>
      <c r="T109" s="1" t="e">
        <f>IF($B109=異動保険料_店舗!$E$2,異動保険料_店舗!$H$4*-1,VLOOKUP($P109,異動保険料_店舗!$A$23:$J$34,10))</f>
        <v>#VALUE!</v>
      </c>
      <c r="U109" s="1" t="str">
        <f t="shared" si="13"/>
        <v/>
      </c>
      <c r="V109" s="1" t="e">
        <f t="shared" si="14"/>
        <v>#VALUE!</v>
      </c>
      <c r="W109" s="1" t="e">
        <f>VLOOKUP($J109,異動保険料_薬剤師!$A$8:$J$19,7)</f>
        <v>#VALUE!</v>
      </c>
      <c r="X109" s="1" t="e">
        <f>VLOOKUP($J109,異動保険料_薬剤師!$A$8:$J$19,8)</f>
        <v>#VALUE!</v>
      </c>
      <c r="Y109" s="1" t="e">
        <f>VLOOKUP($J109,異動保険料_薬剤師!$A$8:$J$19,9)</f>
        <v>#VALUE!</v>
      </c>
      <c r="Z109" s="1" t="e">
        <f>VLOOKUP($J109,異動保険料_薬剤師!$A$8:$J$19,10)</f>
        <v>#VALUE!</v>
      </c>
      <c r="AA109" s="1" t="str">
        <f t="shared" si="15"/>
        <v/>
      </c>
      <c r="AB109" s="1" t="e">
        <f t="shared" si="16"/>
        <v>#VALUE!</v>
      </c>
      <c r="AC109" s="1" t="e">
        <f>VLOOKUP($P109,異動保険料_店舗!$A$23:$J$33,7)</f>
        <v>#VALUE!</v>
      </c>
      <c r="AD109" s="1" t="e">
        <f>VLOOKUP($P109,異動保険料_店舗!$A$23:$J$33,8)</f>
        <v>#VALUE!</v>
      </c>
      <c r="AE109" s="1" t="e">
        <f>VLOOKUP($P109,異動保険料_店舗!$A$23:$J$33,9)</f>
        <v>#VALUE!</v>
      </c>
      <c r="AF109" s="1" t="e">
        <f>IF($B109=異動保険料_薬剤師!$E$2,異動保険料_薬剤師!$H$4*-1,VLOOKUP($P109,異動保険料_薬剤師!$A$23:$J$34,10))</f>
        <v>#VALUE!</v>
      </c>
    </row>
    <row r="110" spans="1:32" ht="18" customHeight="1">
      <c r="A110" s="4" t="str">
        <f t="shared" si="17"/>
        <v/>
      </c>
      <c r="B110" s="11"/>
      <c r="C110" s="9"/>
      <c r="D110" s="9"/>
      <c r="E110" s="10"/>
      <c r="F110" s="9"/>
      <c r="G110" s="9"/>
      <c r="H110" s="22" t="str">
        <f ca="1">IF(B110&gt;DATE(異動保険料_店舗!$B$1+1,2,14),"",IF($B110="","",IF($K$1=2,0,OFFSET($N110,0,$J$1+6*$K$1))))</f>
        <v/>
      </c>
      <c r="I110" s="1" t="str">
        <f t="shared" si="10"/>
        <v/>
      </c>
      <c r="J110" s="1" t="e">
        <f t="shared" si="11"/>
        <v>#VALUE!</v>
      </c>
      <c r="K110" s="1" t="e">
        <f>VLOOKUP($J110,異動保険料_店舗!$A$8:$J$19,7)</f>
        <v>#VALUE!</v>
      </c>
      <c r="L110" s="1" t="e">
        <f>VLOOKUP($J110,異動保険料_店舗!$A$8:$J$19,8)</f>
        <v>#VALUE!</v>
      </c>
      <c r="M110" s="1" t="e">
        <f>VLOOKUP($J110,異動保険料_店舗!$A$8:$J$19,9)</f>
        <v>#VALUE!</v>
      </c>
      <c r="N110" s="1" t="e">
        <f>VLOOKUP($J110,異動保険料_店舗!$A$8:$J$19,10)</f>
        <v>#VALUE!</v>
      </c>
      <c r="O110" s="1" t="str">
        <f t="shared" si="9"/>
        <v/>
      </c>
      <c r="P110" s="1" t="e">
        <f t="shared" si="12"/>
        <v>#VALUE!</v>
      </c>
      <c r="Q110" s="1" t="e">
        <f>VLOOKUP($P110,異動保険料_店舗!$A$23:$J$33,7)</f>
        <v>#VALUE!</v>
      </c>
      <c r="R110" s="1" t="e">
        <f>VLOOKUP($P110,異動保険料_店舗!$A$23:$J$33,8)</f>
        <v>#VALUE!</v>
      </c>
      <c r="S110" s="1" t="e">
        <f>VLOOKUP($P110,異動保険料_店舗!$A$23:$J$33,9)</f>
        <v>#VALUE!</v>
      </c>
      <c r="T110" s="1" t="e">
        <f>IF($B110=異動保険料_店舗!$E$2,異動保険料_店舗!$H$4*-1,VLOOKUP($P110,異動保険料_店舗!$A$23:$J$34,10))</f>
        <v>#VALUE!</v>
      </c>
      <c r="U110" s="1" t="str">
        <f t="shared" si="13"/>
        <v/>
      </c>
      <c r="V110" s="1" t="e">
        <f t="shared" si="14"/>
        <v>#VALUE!</v>
      </c>
      <c r="W110" s="1" t="e">
        <f>VLOOKUP($J110,異動保険料_薬剤師!$A$8:$J$19,7)</f>
        <v>#VALUE!</v>
      </c>
      <c r="X110" s="1" t="e">
        <f>VLOOKUP($J110,異動保険料_薬剤師!$A$8:$J$19,8)</f>
        <v>#VALUE!</v>
      </c>
      <c r="Y110" s="1" t="e">
        <f>VLOOKUP($J110,異動保険料_薬剤師!$A$8:$J$19,9)</f>
        <v>#VALUE!</v>
      </c>
      <c r="Z110" s="1" t="e">
        <f>VLOOKUP($J110,異動保険料_薬剤師!$A$8:$J$19,10)</f>
        <v>#VALUE!</v>
      </c>
      <c r="AA110" s="1" t="str">
        <f t="shared" si="15"/>
        <v/>
      </c>
      <c r="AB110" s="1" t="e">
        <f t="shared" si="16"/>
        <v>#VALUE!</v>
      </c>
      <c r="AC110" s="1" t="e">
        <f>VLOOKUP($P110,異動保険料_店舗!$A$23:$J$33,7)</f>
        <v>#VALUE!</v>
      </c>
      <c r="AD110" s="1" t="e">
        <f>VLOOKUP($P110,異動保険料_店舗!$A$23:$J$33,8)</f>
        <v>#VALUE!</v>
      </c>
      <c r="AE110" s="1" t="e">
        <f>VLOOKUP($P110,異動保険料_店舗!$A$23:$J$33,9)</f>
        <v>#VALUE!</v>
      </c>
      <c r="AF110" s="1" t="e">
        <f>IF($B110=異動保険料_薬剤師!$E$2,異動保険料_薬剤師!$H$4*-1,VLOOKUP($P110,異動保険料_薬剤師!$A$23:$J$34,10))</f>
        <v>#VALUE!</v>
      </c>
    </row>
    <row r="111" spans="1:32" ht="18" customHeight="1">
      <c r="A111" s="4" t="str">
        <f t="shared" si="17"/>
        <v/>
      </c>
      <c r="B111" s="11"/>
      <c r="C111" s="9"/>
      <c r="D111" s="9"/>
      <c r="E111" s="10"/>
      <c r="F111" s="9"/>
      <c r="G111" s="9"/>
      <c r="H111" s="22" t="str">
        <f ca="1">IF(B111&gt;DATE(異動保険料_店舗!$B$1+1,2,14),"",IF($B111="","",IF($K$1=2,0,OFFSET($N111,0,$J$1+6*$K$1))))</f>
        <v/>
      </c>
      <c r="I111" s="1" t="str">
        <f t="shared" si="10"/>
        <v/>
      </c>
      <c r="J111" s="1" t="e">
        <f t="shared" si="11"/>
        <v>#VALUE!</v>
      </c>
      <c r="K111" s="1" t="e">
        <f>VLOOKUP($J111,異動保険料_店舗!$A$8:$J$19,7)</f>
        <v>#VALUE!</v>
      </c>
      <c r="L111" s="1" t="e">
        <f>VLOOKUP($J111,異動保険料_店舗!$A$8:$J$19,8)</f>
        <v>#VALUE!</v>
      </c>
      <c r="M111" s="1" t="e">
        <f>VLOOKUP($J111,異動保険料_店舗!$A$8:$J$19,9)</f>
        <v>#VALUE!</v>
      </c>
      <c r="N111" s="1" t="e">
        <f>VLOOKUP($J111,異動保険料_店舗!$A$8:$J$19,10)</f>
        <v>#VALUE!</v>
      </c>
      <c r="O111" s="1" t="str">
        <f t="shared" si="9"/>
        <v/>
      </c>
      <c r="P111" s="1" t="e">
        <f t="shared" si="12"/>
        <v>#VALUE!</v>
      </c>
      <c r="Q111" s="1" t="e">
        <f>VLOOKUP($P111,異動保険料_店舗!$A$23:$J$33,7)</f>
        <v>#VALUE!</v>
      </c>
      <c r="R111" s="1" t="e">
        <f>VLOOKUP($P111,異動保険料_店舗!$A$23:$J$33,8)</f>
        <v>#VALUE!</v>
      </c>
      <c r="S111" s="1" t="e">
        <f>VLOOKUP($P111,異動保険料_店舗!$A$23:$J$33,9)</f>
        <v>#VALUE!</v>
      </c>
      <c r="T111" s="1" t="e">
        <f>IF($B111=異動保険料_店舗!$E$2,異動保険料_店舗!$H$4*-1,VLOOKUP($P111,異動保険料_店舗!$A$23:$J$34,10))</f>
        <v>#VALUE!</v>
      </c>
      <c r="U111" s="1" t="str">
        <f t="shared" si="13"/>
        <v/>
      </c>
      <c r="V111" s="1" t="e">
        <f t="shared" si="14"/>
        <v>#VALUE!</v>
      </c>
      <c r="W111" s="1" t="e">
        <f>VLOOKUP($J111,異動保険料_薬剤師!$A$8:$J$19,7)</f>
        <v>#VALUE!</v>
      </c>
      <c r="X111" s="1" t="e">
        <f>VLOOKUP($J111,異動保険料_薬剤師!$A$8:$J$19,8)</f>
        <v>#VALUE!</v>
      </c>
      <c r="Y111" s="1" t="e">
        <f>VLOOKUP($J111,異動保険料_薬剤師!$A$8:$J$19,9)</f>
        <v>#VALUE!</v>
      </c>
      <c r="Z111" s="1" t="e">
        <f>VLOOKUP($J111,異動保険料_薬剤師!$A$8:$J$19,10)</f>
        <v>#VALUE!</v>
      </c>
      <c r="AA111" s="1" t="str">
        <f t="shared" si="15"/>
        <v/>
      </c>
      <c r="AB111" s="1" t="e">
        <f t="shared" si="16"/>
        <v>#VALUE!</v>
      </c>
      <c r="AC111" s="1" t="e">
        <f>VLOOKUP($P111,異動保険料_店舗!$A$23:$J$33,7)</f>
        <v>#VALUE!</v>
      </c>
      <c r="AD111" s="1" t="e">
        <f>VLOOKUP($P111,異動保険料_店舗!$A$23:$J$33,8)</f>
        <v>#VALUE!</v>
      </c>
      <c r="AE111" s="1" t="e">
        <f>VLOOKUP($P111,異動保険料_店舗!$A$23:$J$33,9)</f>
        <v>#VALUE!</v>
      </c>
      <c r="AF111" s="1" t="e">
        <f>IF($B111=異動保険料_薬剤師!$E$2,異動保険料_薬剤師!$H$4*-1,VLOOKUP($P111,異動保険料_薬剤師!$A$23:$J$34,10))</f>
        <v>#VALUE!</v>
      </c>
    </row>
    <row r="112" spans="1:32" ht="18" customHeight="1">
      <c r="A112" s="4" t="str">
        <f t="shared" si="17"/>
        <v/>
      </c>
      <c r="B112" s="11"/>
      <c r="C112" s="9"/>
      <c r="D112" s="9"/>
      <c r="E112" s="10"/>
      <c r="F112" s="9"/>
      <c r="G112" s="9"/>
      <c r="H112" s="22" t="str">
        <f ca="1">IF(B112&gt;DATE(異動保険料_店舗!$B$1+1,2,14),"",IF($B112="","",IF($K$1=2,0,OFFSET($N112,0,$J$1+6*$K$1))))</f>
        <v/>
      </c>
      <c r="I112" s="1" t="str">
        <f t="shared" si="10"/>
        <v/>
      </c>
      <c r="J112" s="1" t="e">
        <f t="shared" si="11"/>
        <v>#VALUE!</v>
      </c>
      <c r="K112" s="1" t="e">
        <f>VLOOKUP($J112,異動保険料_店舗!$A$8:$J$19,7)</f>
        <v>#VALUE!</v>
      </c>
      <c r="L112" s="1" t="e">
        <f>VLOOKUP($J112,異動保険料_店舗!$A$8:$J$19,8)</f>
        <v>#VALUE!</v>
      </c>
      <c r="M112" s="1" t="e">
        <f>VLOOKUP($J112,異動保険料_店舗!$A$8:$J$19,9)</f>
        <v>#VALUE!</v>
      </c>
      <c r="N112" s="1" t="e">
        <f>VLOOKUP($J112,異動保険料_店舗!$A$8:$J$19,10)</f>
        <v>#VALUE!</v>
      </c>
      <c r="O112" s="1" t="str">
        <f t="shared" si="9"/>
        <v/>
      </c>
      <c r="P112" s="1" t="e">
        <f t="shared" si="12"/>
        <v>#VALUE!</v>
      </c>
      <c r="Q112" s="1" t="e">
        <f>VLOOKUP($P112,異動保険料_店舗!$A$23:$J$33,7)</f>
        <v>#VALUE!</v>
      </c>
      <c r="R112" s="1" t="e">
        <f>VLOOKUP($P112,異動保険料_店舗!$A$23:$J$33,8)</f>
        <v>#VALUE!</v>
      </c>
      <c r="S112" s="1" t="e">
        <f>VLOOKUP($P112,異動保険料_店舗!$A$23:$J$33,9)</f>
        <v>#VALUE!</v>
      </c>
      <c r="T112" s="1" t="e">
        <f>IF($B112=異動保険料_店舗!$E$2,異動保険料_店舗!$H$4*-1,VLOOKUP($P112,異動保険料_店舗!$A$23:$J$34,10))</f>
        <v>#VALUE!</v>
      </c>
      <c r="U112" s="1" t="str">
        <f t="shared" si="13"/>
        <v/>
      </c>
      <c r="V112" s="1" t="e">
        <f t="shared" si="14"/>
        <v>#VALUE!</v>
      </c>
      <c r="W112" s="1" t="e">
        <f>VLOOKUP($J112,異動保険料_薬剤師!$A$8:$J$19,7)</f>
        <v>#VALUE!</v>
      </c>
      <c r="X112" s="1" t="e">
        <f>VLOOKUP($J112,異動保険料_薬剤師!$A$8:$J$19,8)</f>
        <v>#VALUE!</v>
      </c>
      <c r="Y112" s="1" t="e">
        <f>VLOOKUP($J112,異動保険料_薬剤師!$A$8:$J$19,9)</f>
        <v>#VALUE!</v>
      </c>
      <c r="Z112" s="1" t="e">
        <f>VLOOKUP($J112,異動保険料_薬剤師!$A$8:$J$19,10)</f>
        <v>#VALUE!</v>
      </c>
      <c r="AA112" s="1" t="str">
        <f t="shared" si="15"/>
        <v/>
      </c>
      <c r="AB112" s="1" t="e">
        <f t="shared" si="16"/>
        <v>#VALUE!</v>
      </c>
      <c r="AC112" s="1" t="e">
        <f>VLOOKUP($P112,異動保険料_店舗!$A$23:$J$33,7)</f>
        <v>#VALUE!</v>
      </c>
      <c r="AD112" s="1" t="e">
        <f>VLOOKUP($P112,異動保険料_店舗!$A$23:$J$33,8)</f>
        <v>#VALUE!</v>
      </c>
      <c r="AE112" s="1" t="e">
        <f>VLOOKUP($P112,異動保険料_店舗!$A$23:$J$33,9)</f>
        <v>#VALUE!</v>
      </c>
      <c r="AF112" s="1" t="e">
        <f>IF($B112=異動保険料_薬剤師!$E$2,異動保険料_薬剤師!$H$4*-1,VLOOKUP($P112,異動保険料_薬剤師!$A$23:$J$34,10))</f>
        <v>#VALUE!</v>
      </c>
    </row>
    <row r="113" spans="1:32" ht="18" customHeight="1">
      <c r="A113" s="4" t="str">
        <f t="shared" si="17"/>
        <v/>
      </c>
      <c r="B113" s="11"/>
      <c r="C113" s="9"/>
      <c r="D113" s="9"/>
      <c r="E113" s="10"/>
      <c r="F113" s="9"/>
      <c r="G113" s="9"/>
      <c r="H113" s="22" t="str">
        <f ca="1">IF(B113&gt;DATE(異動保険料_店舗!$B$1+1,2,14),"",IF($B113="","",IF($K$1=2,0,OFFSET($N113,0,$J$1+6*$K$1))))</f>
        <v/>
      </c>
      <c r="I113" s="1" t="str">
        <f t="shared" si="10"/>
        <v/>
      </c>
      <c r="J113" s="1" t="e">
        <f t="shared" si="11"/>
        <v>#VALUE!</v>
      </c>
      <c r="K113" s="1" t="e">
        <f>VLOOKUP($J113,異動保険料_店舗!$A$8:$J$19,7)</f>
        <v>#VALUE!</v>
      </c>
      <c r="L113" s="1" t="e">
        <f>VLOOKUP($J113,異動保険料_店舗!$A$8:$J$19,8)</f>
        <v>#VALUE!</v>
      </c>
      <c r="M113" s="1" t="e">
        <f>VLOOKUP($J113,異動保険料_店舗!$A$8:$J$19,9)</f>
        <v>#VALUE!</v>
      </c>
      <c r="N113" s="1" t="e">
        <f>VLOOKUP($J113,異動保険料_店舗!$A$8:$J$19,10)</f>
        <v>#VALUE!</v>
      </c>
      <c r="O113" s="1" t="str">
        <f t="shared" si="9"/>
        <v/>
      </c>
      <c r="P113" s="1" t="e">
        <f t="shared" si="12"/>
        <v>#VALUE!</v>
      </c>
      <c r="Q113" s="1" t="e">
        <f>VLOOKUP($P113,異動保険料_店舗!$A$23:$J$33,7)</f>
        <v>#VALUE!</v>
      </c>
      <c r="R113" s="1" t="e">
        <f>VLOOKUP($P113,異動保険料_店舗!$A$23:$J$33,8)</f>
        <v>#VALUE!</v>
      </c>
      <c r="S113" s="1" t="e">
        <f>VLOOKUP($P113,異動保険料_店舗!$A$23:$J$33,9)</f>
        <v>#VALUE!</v>
      </c>
      <c r="T113" s="1" t="e">
        <f>IF($B113=異動保険料_店舗!$E$2,異動保険料_店舗!$H$4*-1,VLOOKUP($P113,異動保険料_店舗!$A$23:$J$34,10))</f>
        <v>#VALUE!</v>
      </c>
      <c r="U113" s="1" t="str">
        <f t="shared" si="13"/>
        <v/>
      </c>
      <c r="V113" s="1" t="e">
        <f t="shared" si="14"/>
        <v>#VALUE!</v>
      </c>
      <c r="W113" s="1" t="e">
        <f>VLOOKUP($J113,異動保険料_薬剤師!$A$8:$J$19,7)</f>
        <v>#VALUE!</v>
      </c>
      <c r="X113" s="1" t="e">
        <f>VLOOKUP($J113,異動保険料_薬剤師!$A$8:$J$19,8)</f>
        <v>#VALUE!</v>
      </c>
      <c r="Y113" s="1" t="e">
        <f>VLOOKUP($J113,異動保険料_薬剤師!$A$8:$J$19,9)</f>
        <v>#VALUE!</v>
      </c>
      <c r="Z113" s="1" t="e">
        <f>VLOOKUP($J113,異動保険料_薬剤師!$A$8:$J$19,10)</f>
        <v>#VALUE!</v>
      </c>
      <c r="AA113" s="1" t="str">
        <f t="shared" si="15"/>
        <v/>
      </c>
      <c r="AB113" s="1" t="e">
        <f t="shared" si="16"/>
        <v>#VALUE!</v>
      </c>
      <c r="AC113" s="1" t="e">
        <f>VLOOKUP($P113,異動保険料_店舗!$A$23:$J$33,7)</f>
        <v>#VALUE!</v>
      </c>
      <c r="AD113" s="1" t="e">
        <f>VLOOKUP($P113,異動保険料_店舗!$A$23:$J$33,8)</f>
        <v>#VALUE!</v>
      </c>
      <c r="AE113" s="1" t="e">
        <f>VLOOKUP($P113,異動保険料_店舗!$A$23:$J$33,9)</f>
        <v>#VALUE!</v>
      </c>
      <c r="AF113" s="1" t="e">
        <f>IF($B113=異動保険料_薬剤師!$E$2,異動保険料_薬剤師!$H$4*-1,VLOOKUP($P113,異動保険料_薬剤師!$A$23:$J$34,10))</f>
        <v>#VALUE!</v>
      </c>
    </row>
    <row r="114" spans="1:32" ht="18" customHeight="1">
      <c r="A114" s="4" t="str">
        <f t="shared" si="17"/>
        <v/>
      </c>
      <c r="B114" s="11"/>
      <c r="C114" s="9"/>
      <c r="D114" s="9"/>
      <c r="E114" s="10"/>
      <c r="F114" s="9"/>
      <c r="G114" s="9"/>
      <c r="H114" s="22" t="str">
        <f ca="1">IF(B114&gt;DATE(異動保険料_店舗!$B$1+1,2,14),"",IF($B114="","",IF($K$1=2,0,OFFSET($N114,0,$J$1+6*$K$1))))</f>
        <v/>
      </c>
      <c r="I114" s="1" t="str">
        <f t="shared" si="10"/>
        <v/>
      </c>
      <c r="J114" s="1" t="e">
        <f t="shared" si="11"/>
        <v>#VALUE!</v>
      </c>
      <c r="K114" s="1" t="e">
        <f>VLOOKUP($J114,異動保険料_店舗!$A$8:$J$19,7)</f>
        <v>#VALUE!</v>
      </c>
      <c r="L114" s="1" t="e">
        <f>VLOOKUP($J114,異動保険料_店舗!$A$8:$J$19,8)</f>
        <v>#VALUE!</v>
      </c>
      <c r="M114" s="1" t="e">
        <f>VLOOKUP($J114,異動保険料_店舗!$A$8:$J$19,9)</f>
        <v>#VALUE!</v>
      </c>
      <c r="N114" s="1" t="e">
        <f>VLOOKUP($J114,異動保険料_店舗!$A$8:$J$19,10)</f>
        <v>#VALUE!</v>
      </c>
      <c r="O114" s="1" t="str">
        <f t="shared" si="9"/>
        <v/>
      </c>
      <c r="P114" s="1" t="e">
        <f t="shared" si="12"/>
        <v>#VALUE!</v>
      </c>
      <c r="Q114" s="1" t="e">
        <f>VLOOKUP($P114,異動保険料_店舗!$A$23:$J$33,7)</f>
        <v>#VALUE!</v>
      </c>
      <c r="R114" s="1" t="e">
        <f>VLOOKUP($P114,異動保険料_店舗!$A$23:$J$33,8)</f>
        <v>#VALUE!</v>
      </c>
      <c r="S114" s="1" t="e">
        <f>VLOOKUP($P114,異動保険料_店舗!$A$23:$J$33,9)</f>
        <v>#VALUE!</v>
      </c>
      <c r="T114" s="1" t="e">
        <f>IF($B114=異動保険料_店舗!$E$2,異動保険料_店舗!$H$4*-1,VLOOKUP($P114,異動保険料_店舗!$A$23:$J$34,10))</f>
        <v>#VALUE!</v>
      </c>
      <c r="U114" s="1" t="str">
        <f t="shared" si="13"/>
        <v/>
      </c>
      <c r="V114" s="1" t="e">
        <f t="shared" si="14"/>
        <v>#VALUE!</v>
      </c>
      <c r="W114" s="1" t="e">
        <f>VLOOKUP($J114,異動保険料_薬剤師!$A$8:$J$19,7)</f>
        <v>#VALUE!</v>
      </c>
      <c r="X114" s="1" t="e">
        <f>VLOOKUP($J114,異動保険料_薬剤師!$A$8:$J$19,8)</f>
        <v>#VALUE!</v>
      </c>
      <c r="Y114" s="1" t="e">
        <f>VLOOKUP($J114,異動保険料_薬剤師!$A$8:$J$19,9)</f>
        <v>#VALUE!</v>
      </c>
      <c r="Z114" s="1" t="e">
        <f>VLOOKUP($J114,異動保険料_薬剤師!$A$8:$J$19,10)</f>
        <v>#VALUE!</v>
      </c>
      <c r="AA114" s="1" t="str">
        <f t="shared" si="15"/>
        <v/>
      </c>
      <c r="AB114" s="1" t="e">
        <f t="shared" si="16"/>
        <v>#VALUE!</v>
      </c>
      <c r="AC114" s="1" t="e">
        <f>VLOOKUP($P114,異動保険料_店舗!$A$23:$J$33,7)</f>
        <v>#VALUE!</v>
      </c>
      <c r="AD114" s="1" t="e">
        <f>VLOOKUP($P114,異動保険料_店舗!$A$23:$J$33,8)</f>
        <v>#VALUE!</v>
      </c>
      <c r="AE114" s="1" t="e">
        <f>VLOOKUP($P114,異動保険料_店舗!$A$23:$J$33,9)</f>
        <v>#VALUE!</v>
      </c>
      <c r="AF114" s="1" t="e">
        <f>IF($B114=異動保険料_薬剤師!$E$2,異動保険料_薬剤師!$H$4*-1,VLOOKUP($P114,異動保険料_薬剤師!$A$23:$J$34,10))</f>
        <v>#VALUE!</v>
      </c>
    </row>
    <row r="115" spans="1:32" ht="18" customHeight="1">
      <c r="A115" s="4" t="str">
        <f t="shared" si="17"/>
        <v/>
      </c>
      <c r="B115" s="11"/>
      <c r="C115" s="9"/>
      <c r="D115" s="9"/>
      <c r="E115" s="10"/>
      <c r="F115" s="9"/>
      <c r="G115" s="9"/>
      <c r="H115" s="22" t="str">
        <f ca="1">IF(B115&gt;DATE(異動保険料_店舗!$B$1+1,2,14),"",IF($B115="","",IF($K$1=2,0,OFFSET($N115,0,$J$1+6*$K$1))))</f>
        <v/>
      </c>
      <c r="I115" s="1" t="str">
        <f t="shared" si="10"/>
        <v/>
      </c>
      <c r="J115" s="1" t="e">
        <f t="shared" si="11"/>
        <v>#VALUE!</v>
      </c>
      <c r="K115" s="1" t="e">
        <f>VLOOKUP($J115,異動保険料_店舗!$A$8:$J$19,7)</f>
        <v>#VALUE!</v>
      </c>
      <c r="L115" s="1" t="e">
        <f>VLOOKUP($J115,異動保険料_店舗!$A$8:$J$19,8)</f>
        <v>#VALUE!</v>
      </c>
      <c r="M115" s="1" t="e">
        <f>VLOOKUP($J115,異動保険料_店舗!$A$8:$J$19,9)</f>
        <v>#VALUE!</v>
      </c>
      <c r="N115" s="1" t="e">
        <f>VLOOKUP($J115,異動保険料_店舗!$A$8:$J$19,10)</f>
        <v>#VALUE!</v>
      </c>
      <c r="O115" s="1" t="str">
        <f t="shared" si="9"/>
        <v/>
      </c>
      <c r="P115" s="1" t="e">
        <f t="shared" si="12"/>
        <v>#VALUE!</v>
      </c>
      <c r="Q115" s="1" t="e">
        <f>VLOOKUP($P115,異動保険料_店舗!$A$23:$J$33,7)</f>
        <v>#VALUE!</v>
      </c>
      <c r="R115" s="1" t="e">
        <f>VLOOKUP($P115,異動保険料_店舗!$A$23:$J$33,8)</f>
        <v>#VALUE!</v>
      </c>
      <c r="S115" s="1" t="e">
        <f>VLOOKUP($P115,異動保険料_店舗!$A$23:$J$33,9)</f>
        <v>#VALUE!</v>
      </c>
      <c r="T115" s="1" t="e">
        <f>IF($B115=異動保険料_店舗!$E$2,異動保険料_店舗!$H$4*-1,VLOOKUP($P115,異動保険料_店舗!$A$23:$J$34,10))</f>
        <v>#VALUE!</v>
      </c>
      <c r="U115" s="1" t="str">
        <f t="shared" si="13"/>
        <v/>
      </c>
      <c r="V115" s="1" t="e">
        <f t="shared" si="14"/>
        <v>#VALUE!</v>
      </c>
      <c r="W115" s="1" t="e">
        <f>VLOOKUP($J115,異動保険料_薬剤師!$A$8:$J$19,7)</f>
        <v>#VALUE!</v>
      </c>
      <c r="X115" s="1" t="e">
        <f>VLOOKUP($J115,異動保険料_薬剤師!$A$8:$J$19,8)</f>
        <v>#VALUE!</v>
      </c>
      <c r="Y115" s="1" t="e">
        <f>VLOOKUP($J115,異動保険料_薬剤師!$A$8:$J$19,9)</f>
        <v>#VALUE!</v>
      </c>
      <c r="Z115" s="1" t="e">
        <f>VLOOKUP($J115,異動保険料_薬剤師!$A$8:$J$19,10)</f>
        <v>#VALUE!</v>
      </c>
      <c r="AA115" s="1" t="str">
        <f t="shared" si="15"/>
        <v/>
      </c>
      <c r="AB115" s="1" t="e">
        <f t="shared" si="16"/>
        <v>#VALUE!</v>
      </c>
      <c r="AC115" s="1" t="e">
        <f>VLOOKUP($P115,異動保険料_店舗!$A$23:$J$33,7)</f>
        <v>#VALUE!</v>
      </c>
      <c r="AD115" s="1" t="e">
        <f>VLOOKUP($P115,異動保険料_店舗!$A$23:$J$33,8)</f>
        <v>#VALUE!</v>
      </c>
      <c r="AE115" s="1" t="e">
        <f>VLOOKUP($P115,異動保険料_店舗!$A$23:$J$33,9)</f>
        <v>#VALUE!</v>
      </c>
      <c r="AF115" s="1" t="e">
        <f>IF($B115=異動保険料_薬剤師!$E$2,異動保険料_薬剤師!$H$4*-1,VLOOKUP($P115,異動保険料_薬剤師!$A$23:$J$34,10))</f>
        <v>#VALUE!</v>
      </c>
    </row>
    <row r="116" spans="1:32" ht="18" customHeight="1">
      <c r="A116" s="4" t="str">
        <f t="shared" si="17"/>
        <v/>
      </c>
      <c r="B116" s="11"/>
      <c r="C116" s="9"/>
      <c r="D116" s="9"/>
      <c r="E116" s="10"/>
      <c r="F116" s="9"/>
      <c r="G116" s="9"/>
      <c r="H116" s="22" t="str">
        <f ca="1">IF(B116&gt;DATE(異動保険料_店舗!$B$1+1,2,14),"",IF($B116="","",IF($K$1=2,0,OFFSET($N116,0,$J$1+6*$K$1))))</f>
        <v/>
      </c>
      <c r="I116" s="1" t="str">
        <f t="shared" si="10"/>
        <v/>
      </c>
      <c r="J116" s="1" t="e">
        <f t="shared" si="11"/>
        <v>#VALUE!</v>
      </c>
      <c r="K116" s="1" t="e">
        <f>VLOOKUP($J116,異動保険料_店舗!$A$8:$J$19,7)</f>
        <v>#VALUE!</v>
      </c>
      <c r="L116" s="1" t="e">
        <f>VLOOKUP($J116,異動保険料_店舗!$A$8:$J$19,8)</f>
        <v>#VALUE!</v>
      </c>
      <c r="M116" s="1" t="e">
        <f>VLOOKUP($J116,異動保険料_店舗!$A$8:$J$19,9)</f>
        <v>#VALUE!</v>
      </c>
      <c r="N116" s="1" t="e">
        <f>VLOOKUP($J116,異動保険料_店舗!$A$8:$J$19,10)</f>
        <v>#VALUE!</v>
      </c>
      <c r="O116" s="1" t="str">
        <f t="shared" si="9"/>
        <v/>
      </c>
      <c r="P116" s="1" t="e">
        <f t="shared" si="12"/>
        <v>#VALUE!</v>
      </c>
      <c r="Q116" s="1" t="e">
        <f>VLOOKUP($P116,異動保険料_店舗!$A$23:$J$33,7)</f>
        <v>#VALUE!</v>
      </c>
      <c r="R116" s="1" t="e">
        <f>VLOOKUP($P116,異動保険料_店舗!$A$23:$J$33,8)</f>
        <v>#VALUE!</v>
      </c>
      <c r="S116" s="1" t="e">
        <f>VLOOKUP($P116,異動保険料_店舗!$A$23:$J$33,9)</f>
        <v>#VALUE!</v>
      </c>
      <c r="T116" s="1" t="e">
        <f>IF($B116=異動保険料_店舗!$E$2,異動保険料_店舗!$H$4*-1,VLOOKUP($P116,異動保険料_店舗!$A$23:$J$34,10))</f>
        <v>#VALUE!</v>
      </c>
      <c r="U116" s="1" t="str">
        <f t="shared" si="13"/>
        <v/>
      </c>
      <c r="V116" s="1" t="e">
        <f t="shared" si="14"/>
        <v>#VALUE!</v>
      </c>
      <c r="W116" s="1" t="e">
        <f>VLOOKUP($J116,異動保険料_薬剤師!$A$8:$J$19,7)</f>
        <v>#VALUE!</v>
      </c>
      <c r="X116" s="1" t="e">
        <f>VLOOKUP($J116,異動保険料_薬剤師!$A$8:$J$19,8)</f>
        <v>#VALUE!</v>
      </c>
      <c r="Y116" s="1" t="e">
        <f>VLOOKUP($J116,異動保険料_薬剤師!$A$8:$J$19,9)</f>
        <v>#VALUE!</v>
      </c>
      <c r="Z116" s="1" t="e">
        <f>VLOOKUP($J116,異動保険料_薬剤師!$A$8:$J$19,10)</f>
        <v>#VALUE!</v>
      </c>
      <c r="AA116" s="1" t="str">
        <f t="shared" si="15"/>
        <v/>
      </c>
      <c r="AB116" s="1" t="e">
        <f t="shared" si="16"/>
        <v>#VALUE!</v>
      </c>
      <c r="AC116" s="1" t="e">
        <f>VLOOKUP($P116,異動保険料_店舗!$A$23:$J$33,7)</f>
        <v>#VALUE!</v>
      </c>
      <c r="AD116" s="1" t="e">
        <f>VLOOKUP($P116,異動保険料_店舗!$A$23:$J$33,8)</f>
        <v>#VALUE!</v>
      </c>
      <c r="AE116" s="1" t="e">
        <f>VLOOKUP($P116,異動保険料_店舗!$A$23:$J$33,9)</f>
        <v>#VALUE!</v>
      </c>
      <c r="AF116" s="1" t="e">
        <f>IF($B116=異動保険料_薬剤師!$E$2,異動保険料_薬剤師!$H$4*-1,VLOOKUP($P116,異動保険料_薬剤師!$A$23:$J$34,10))</f>
        <v>#VALUE!</v>
      </c>
    </row>
    <row r="117" spans="1:32" ht="18" customHeight="1">
      <c r="A117" s="4" t="str">
        <f t="shared" si="17"/>
        <v/>
      </c>
      <c r="B117" s="11"/>
      <c r="C117" s="9"/>
      <c r="D117" s="9"/>
      <c r="E117" s="10"/>
      <c r="F117" s="9"/>
      <c r="G117" s="9"/>
      <c r="H117" s="22" t="str">
        <f ca="1">IF(B117&gt;DATE(異動保険料_店舗!$B$1+1,2,14),"",IF($B117="","",IF($K$1=2,0,OFFSET($N117,0,$J$1+6*$K$1))))</f>
        <v/>
      </c>
      <c r="I117" s="1" t="str">
        <f t="shared" si="10"/>
        <v/>
      </c>
      <c r="J117" s="1" t="e">
        <f t="shared" si="11"/>
        <v>#VALUE!</v>
      </c>
      <c r="K117" s="1" t="e">
        <f>VLOOKUP($J117,異動保険料_店舗!$A$8:$J$19,7)</f>
        <v>#VALUE!</v>
      </c>
      <c r="L117" s="1" t="e">
        <f>VLOOKUP($J117,異動保険料_店舗!$A$8:$J$19,8)</f>
        <v>#VALUE!</v>
      </c>
      <c r="M117" s="1" t="e">
        <f>VLOOKUP($J117,異動保険料_店舗!$A$8:$J$19,9)</f>
        <v>#VALUE!</v>
      </c>
      <c r="N117" s="1" t="e">
        <f>VLOOKUP($J117,異動保険料_店舗!$A$8:$J$19,10)</f>
        <v>#VALUE!</v>
      </c>
      <c r="O117" s="1" t="str">
        <f t="shared" si="9"/>
        <v/>
      </c>
      <c r="P117" s="1" t="e">
        <f t="shared" si="12"/>
        <v>#VALUE!</v>
      </c>
      <c r="Q117" s="1" t="e">
        <f>VLOOKUP($P117,異動保険料_店舗!$A$23:$J$33,7)</f>
        <v>#VALUE!</v>
      </c>
      <c r="R117" s="1" t="e">
        <f>VLOOKUP($P117,異動保険料_店舗!$A$23:$J$33,8)</f>
        <v>#VALUE!</v>
      </c>
      <c r="S117" s="1" t="e">
        <f>VLOOKUP($P117,異動保険料_店舗!$A$23:$J$33,9)</f>
        <v>#VALUE!</v>
      </c>
      <c r="T117" s="1" t="e">
        <f>IF($B117=異動保険料_店舗!$E$2,異動保険料_店舗!$H$4*-1,VLOOKUP($P117,異動保険料_店舗!$A$23:$J$34,10))</f>
        <v>#VALUE!</v>
      </c>
      <c r="U117" s="1" t="str">
        <f t="shared" si="13"/>
        <v/>
      </c>
      <c r="V117" s="1" t="e">
        <f t="shared" si="14"/>
        <v>#VALUE!</v>
      </c>
      <c r="W117" s="1" t="e">
        <f>VLOOKUP($J117,異動保険料_薬剤師!$A$8:$J$19,7)</f>
        <v>#VALUE!</v>
      </c>
      <c r="X117" s="1" t="e">
        <f>VLOOKUP($J117,異動保険料_薬剤師!$A$8:$J$19,8)</f>
        <v>#VALUE!</v>
      </c>
      <c r="Y117" s="1" t="e">
        <f>VLOOKUP($J117,異動保険料_薬剤師!$A$8:$J$19,9)</f>
        <v>#VALUE!</v>
      </c>
      <c r="Z117" s="1" t="e">
        <f>VLOOKUP($J117,異動保険料_薬剤師!$A$8:$J$19,10)</f>
        <v>#VALUE!</v>
      </c>
      <c r="AA117" s="1" t="str">
        <f t="shared" si="15"/>
        <v/>
      </c>
      <c r="AB117" s="1" t="e">
        <f t="shared" si="16"/>
        <v>#VALUE!</v>
      </c>
      <c r="AC117" s="1" t="e">
        <f>VLOOKUP($P117,異動保険料_店舗!$A$23:$J$33,7)</f>
        <v>#VALUE!</v>
      </c>
      <c r="AD117" s="1" t="e">
        <f>VLOOKUP($P117,異動保険料_店舗!$A$23:$J$33,8)</f>
        <v>#VALUE!</v>
      </c>
      <c r="AE117" s="1" t="e">
        <f>VLOOKUP($P117,異動保険料_店舗!$A$23:$J$33,9)</f>
        <v>#VALUE!</v>
      </c>
      <c r="AF117" s="1" t="e">
        <f>IF($B117=異動保険料_薬剤師!$E$2,異動保険料_薬剤師!$H$4*-1,VLOOKUP($P117,異動保険料_薬剤師!$A$23:$J$34,10))</f>
        <v>#VALUE!</v>
      </c>
    </row>
    <row r="118" spans="1:32" ht="18" customHeight="1">
      <c r="A118" s="4" t="str">
        <f t="shared" si="17"/>
        <v/>
      </c>
      <c r="B118" s="11"/>
      <c r="C118" s="9"/>
      <c r="D118" s="9"/>
      <c r="E118" s="10"/>
      <c r="F118" s="9"/>
      <c r="G118" s="9"/>
      <c r="H118" s="22" t="str">
        <f ca="1">IF(B118&gt;DATE(異動保険料_店舗!$B$1+1,2,14),"",IF($B118="","",IF($K$1=2,0,OFFSET($N118,0,$J$1+6*$K$1))))</f>
        <v/>
      </c>
      <c r="I118" s="1" t="str">
        <f t="shared" si="10"/>
        <v/>
      </c>
      <c r="J118" s="1" t="e">
        <f t="shared" si="11"/>
        <v>#VALUE!</v>
      </c>
      <c r="K118" s="1" t="e">
        <f>VLOOKUP($J118,異動保険料_店舗!$A$8:$J$19,7)</f>
        <v>#VALUE!</v>
      </c>
      <c r="L118" s="1" t="e">
        <f>VLOOKUP($J118,異動保険料_店舗!$A$8:$J$19,8)</f>
        <v>#VALUE!</v>
      </c>
      <c r="M118" s="1" t="e">
        <f>VLOOKUP($J118,異動保険料_店舗!$A$8:$J$19,9)</f>
        <v>#VALUE!</v>
      </c>
      <c r="N118" s="1" t="e">
        <f>VLOOKUP($J118,異動保険料_店舗!$A$8:$J$19,10)</f>
        <v>#VALUE!</v>
      </c>
      <c r="O118" s="1" t="str">
        <f t="shared" si="9"/>
        <v/>
      </c>
      <c r="P118" s="1" t="e">
        <f t="shared" si="12"/>
        <v>#VALUE!</v>
      </c>
      <c r="Q118" s="1" t="e">
        <f>VLOOKUP($P118,異動保険料_店舗!$A$23:$J$33,7)</f>
        <v>#VALUE!</v>
      </c>
      <c r="R118" s="1" t="e">
        <f>VLOOKUP($P118,異動保険料_店舗!$A$23:$J$33,8)</f>
        <v>#VALUE!</v>
      </c>
      <c r="S118" s="1" t="e">
        <f>VLOOKUP($P118,異動保険料_店舗!$A$23:$J$33,9)</f>
        <v>#VALUE!</v>
      </c>
      <c r="T118" s="1" t="e">
        <f>IF($B118=異動保険料_店舗!$E$2,異動保険料_店舗!$H$4*-1,VLOOKUP($P118,異動保険料_店舗!$A$23:$J$34,10))</f>
        <v>#VALUE!</v>
      </c>
      <c r="U118" s="1" t="str">
        <f t="shared" si="13"/>
        <v/>
      </c>
      <c r="V118" s="1" t="e">
        <f t="shared" si="14"/>
        <v>#VALUE!</v>
      </c>
      <c r="W118" s="1" t="e">
        <f>VLOOKUP($J118,異動保険料_薬剤師!$A$8:$J$19,7)</f>
        <v>#VALUE!</v>
      </c>
      <c r="X118" s="1" t="e">
        <f>VLOOKUP($J118,異動保険料_薬剤師!$A$8:$J$19,8)</f>
        <v>#VALUE!</v>
      </c>
      <c r="Y118" s="1" t="e">
        <f>VLOOKUP($J118,異動保険料_薬剤師!$A$8:$J$19,9)</f>
        <v>#VALUE!</v>
      </c>
      <c r="Z118" s="1" t="e">
        <f>VLOOKUP($J118,異動保険料_薬剤師!$A$8:$J$19,10)</f>
        <v>#VALUE!</v>
      </c>
      <c r="AA118" s="1" t="str">
        <f t="shared" si="15"/>
        <v/>
      </c>
      <c r="AB118" s="1" t="e">
        <f t="shared" si="16"/>
        <v>#VALUE!</v>
      </c>
      <c r="AC118" s="1" t="e">
        <f>VLOOKUP($P118,異動保険料_店舗!$A$23:$J$33,7)</f>
        <v>#VALUE!</v>
      </c>
      <c r="AD118" s="1" t="e">
        <f>VLOOKUP($P118,異動保険料_店舗!$A$23:$J$33,8)</f>
        <v>#VALUE!</v>
      </c>
      <c r="AE118" s="1" t="e">
        <f>VLOOKUP($P118,異動保険料_店舗!$A$23:$J$33,9)</f>
        <v>#VALUE!</v>
      </c>
      <c r="AF118" s="1" t="e">
        <f>IF($B118=異動保険料_薬剤師!$E$2,異動保険料_薬剤師!$H$4*-1,VLOOKUP($P118,異動保険料_薬剤師!$A$23:$J$34,10))</f>
        <v>#VALUE!</v>
      </c>
    </row>
    <row r="119" spans="1:32" ht="18" customHeight="1">
      <c r="A119" s="4" t="str">
        <f t="shared" si="17"/>
        <v/>
      </c>
      <c r="B119" s="11"/>
      <c r="C119" s="9"/>
      <c r="D119" s="9"/>
      <c r="E119" s="10"/>
      <c r="F119" s="9"/>
      <c r="G119" s="9"/>
      <c r="H119" s="22" t="str">
        <f ca="1">IF(B119&gt;DATE(異動保険料_店舗!$B$1+1,2,14),"",IF($B119="","",IF($K$1=2,0,OFFSET($N119,0,$J$1+6*$K$1))))</f>
        <v/>
      </c>
      <c r="I119" s="1" t="str">
        <f t="shared" si="10"/>
        <v/>
      </c>
      <c r="J119" s="1" t="e">
        <f t="shared" si="11"/>
        <v>#VALUE!</v>
      </c>
      <c r="K119" s="1" t="e">
        <f>VLOOKUP($J119,異動保険料_店舗!$A$8:$J$19,7)</f>
        <v>#VALUE!</v>
      </c>
      <c r="L119" s="1" t="e">
        <f>VLOOKUP($J119,異動保険料_店舗!$A$8:$J$19,8)</f>
        <v>#VALUE!</v>
      </c>
      <c r="M119" s="1" t="e">
        <f>VLOOKUP($J119,異動保険料_店舗!$A$8:$J$19,9)</f>
        <v>#VALUE!</v>
      </c>
      <c r="N119" s="1" t="e">
        <f>VLOOKUP($J119,異動保険料_店舗!$A$8:$J$19,10)</f>
        <v>#VALUE!</v>
      </c>
      <c r="O119" s="1" t="str">
        <f t="shared" si="9"/>
        <v/>
      </c>
      <c r="P119" s="1" t="e">
        <f t="shared" si="12"/>
        <v>#VALUE!</v>
      </c>
      <c r="Q119" s="1" t="e">
        <f>VLOOKUP($P119,異動保険料_店舗!$A$23:$J$33,7)</f>
        <v>#VALUE!</v>
      </c>
      <c r="R119" s="1" t="e">
        <f>VLOOKUP($P119,異動保険料_店舗!$A$23:$J$33,8)</f>
        <v>#VALUE!</v>
      </c>
      <c r="S119" s="1" t="e">
        <f>VLOOKUP($P119,異動保険料_店舗!$A$23:$J$33,9)</f>
        <v>#VALUE!</v>
      </c>
      <c r="T119" s="1" t="e">
        <f>IF($B119=異動保険料_店舗!$E$2,異動保険料_店舗!$H$4*-1,VLOOKUP($P119,異動保険料_店舗!$A$23:$J$34,10))</f>
        <v>#VALUE!</v>
      </c>
      <c r="U119" s="1" t="str">
        <f t="shared" si="13"/>
        <v/>
      </c>
      <c r="V119" s="1" t="e">
        <f t="shared" si="14"/>
        <v>#VALUE!</v>
      </c>
      <c r="W119" s="1" t="e">
        <f>VLOOKUP($J119,異動保険料_薬剤師!$A$8:$J$19,7)</f>
        <v>#VALUE!</v>
      </c>
      <c r="X119" s="1" t="e">
        <f>VLOOKUP($J119,異動保険料_薬剤師!$A$8:$J$19,8)</f>
        <v>#VALUE!</v>
      </c>
      <c r="Y119" s="1" t="e">
        <f>VLOOKUP($J119,異動保険料_薬剤師!$A$8:$J$19,9)</f>
        <v>#VALUE!</v>
      </c>
      <c r="Z119" s="1" t="e">
        <f>VLOOKUP($J119,異動保険料_薬剤師!$A$8:$J$19,10)</f>
        <v>#VALUE!</v>
      </c>
      <c r="AA119" s="1" t="str">
        <f t="shared" si="15"/>
        <v/>
      </c>
      <c r="AB119" s="1" t="e">
        <f t="shared" si="16"/>
        <v>#VALUE!</v>
      </c>
      <c r="AC119" s="1" t="e">
        <f>VLOOKUP($P119,異動保険料_店舗!$A$23:$J$33,7)</f>
        <v>#VALUE!</v>
      </c>
      <c r="AD119" s="1" t="e">
        <f>VLOOKUP($P119,異動保険料_店舗!$A$23:$J$33,8)</f>
        <v>#VALUE!</v>
      </c>
      <c r="AE119" s="1" t="e">
        <f>VLOOKUP($P119,異動保険料_店舗!$A$23:$J$33,9)</f>
        <v>#VALUE!</v>
      </c>
      <c r="AF119" s="1" t="e">
        <f>IF($B119=異動保険料_薬剤師!$E$2,異動保険料_薬剤師!$H$4*-1,VLOOKUP($P119,異動保険料_薬剤師!$A$23:$J$34,10))</f>
        <v>#VALUE!</v>
      </c>
    </row>
    <row r="120" spans="1:32" ht="18" customHeight="1">
      <c r="A120" s="4" t="str">
        <f t="shared" si="17"/>
        <v/>
      </c>
      <c r="B120" s="11"/>
      <c r="C120" s="9"/>
      <c r="D120" s="9"/>
      <c r="E120" s="10"/>
      <c r="F120" s="9"/>
      <c r="G120" s="9"/>
      <c r="H120" s="22" t="str">
        <f ca="1">IF(B120&gt;DATE(異動保険料_店舗!$B$1+1,2,14),"",IF($B120="","",IF($K$1=2,0,OFFSET($N120,0,$J$1+6*$K$1))))</f>
        <v/>
      </c>
      <c r="I120" s="1" t="str">
        <f t="shared" si="10"/>
        <v/>
      </c>
      <c r="J120" s="1" t="e">
        <f t="shared" si="11"/>
        <v>#VALUE!</v>
      </c>
      <c r="K120" s="1" t="e">
        <f>VLOOKUP($J120,異動保険料_店舗!$A$8:$J$19,7)</f>
        <v>#VALUE!</v>
      </c>
      <c r="L120" s="1" t="e">
        <f>VLOOKUP($J120,異動保険料_店舗!$A$8:$J$19,8)</f>
        <v>#VALUE!</v>
      </c>
      <c r="M120" s="1" t="e">
        <f>VLOOKUP($J120,異動保険料_店舗!$A$8:$J$19,9)</f>
        <v>#VALUE!</v>
      </c>
      <c r="N120" s="1" t="e">
        <f>VLOOKUP($J120,異動保険料_店舗!$A$8:$J$19,10)</f>
        <v>#VALUE!</v>
      </c>
      <c r="O120" s="1" t="str">
        <f t="shared" si="9"/>
        <v/>
      </c>
      <c r="P120" s="1" t="e">
        <f t="shared" si="12"/>
        <v>#VALUE!</v>
      </c>
      <c r="Q120" s="1" t="e">
        <f>VLOOKUP($P120,異動保険料_店舗!$A$23:$J$33,7)</f>
        <v>#VALUE!</v>
      </c>
      <c r="R120" s="1" t="e">
        <f>VLOOKUP($P120,異動保険料_店舗!$A$23:$J$33,8)</f>
        <v>#VALUE!</v>
      </c>
      <c r="S120" s="1" t="e">
        <f>VLOOKUP($P120,異動保険料_店舗!$A$23:$J$33,9)</f>
        <v>#VALUE!</v>
      </c>
      <c r="T120" s="1" t="e">
        <f>IF($B120=異動保険料_店舗!$E$2,異動保険料_店舗!$H$4*-1,VLOOKUP($P120,異動保険料_店舗!$A$23:$J$34,10))</f>
        <v>#VALUE!</v>
      </c>
      <c r="U120" s="1" t="str">
        <f t="shared" si="13"/>
        <v/>
      </c>
      <c r="V120" s="1" t="e">
        <f t="shared" si="14"/>
        <v>#VALUE!</v>
      </c>
      <c r="W120" s="1" t="e">
        <f>VLOOKUP($J120,異動保険料_薬剤師!$A$8:$J$19,7)</f>
        <v>#VALUE!</v>
      </c>
      <c r="X120" s="1" t="e">
        <f>VLOOKUP($J120,異動保険料_薬剤師!$A$8:$J$19,8)</f>
        <v>#VALUE!</v>
      </c>
      <c r="Y120" s="1" t="e">
        <f>VLOOKUP($J120,異動保険料_薬剤師!$A$8:$J$19,9)</f>
        <v>#VALUE!</v>
      </c>
      <c r="Z120" s="1" t="e">
        <f>VLOOKUP($J120,異動保険料_薬剤師!$A$8:$J$19,10)</f>
        <v>#VALUE!</v>
      </c>
      <c r="AA120" s="1" t="str">
        <f t="shared" si="15"/>
        <v/>
      </c>
      <c r="AB120" s="1" t="e">
        <f t="shared" si="16"/>
        <v>#VALUE!</v>
      </c>
      <c r="AC120" s="1" t="e">
        <f>VLOOKUP($P120,異動保険料_店舗!$A$23:$J$33,7)</f>
        <v>#VALUE!</v>
      </c>
      <c r="AD120" s="1" t="e">
        <f>VLOOKUP($P120,異動保険料_店舗!$A$23:$J$33,8)</f>
        <v>#VALUE!</v>
      </c>
      <c r="AE120" s="1" t="e">
        <f>VLOOKUP($P120,異動保険料_店舗!$A$23:$J$33,9)</f>
        <v>#VALUE!</v>
      </c>
      <c r="AF120" s="1" t="e">
        <f>IF($B120=異動保険料_薬剤師!$E$2,異動保険料_薬剤師!$H$4*-1,VLOOKUP($P120,異動保険料_薬剤師!$A$23:$J$34,10))</f>
        <v>#VALUE!</v>
      </c>
    </row>
    <row r="121" spans="1:32" ht="18" customHeight="1">
      <c r="A121" s="4" t="str">
        <f t="shared" si="17"/>
        <v/>
      </c>
      <c r="B121" s="11"/>
      <c r="C121" s="9"/>
      <c r="D121" s="9"/>
      <c r="E121" s="10"/>
      <c r="F121" s="9"/>
      <c r="G121" s="9"/>
      <c r="H121" s="22" t="str">
        <f ca="1">IF(B121&gt;DATE(異動保険料_店舗!$B$1+1,2,14),"",IF($B121="","",IF($K$1=2,0,OFFSET($N121,0,$J$1+6*$K$1))))</f>
        <v/>
      </c>
      <c r="I121" s="1" t="str">
        <f t="shared" si="10"/>
        <v/>
      </c>
      <c r="J121" s="1" t="e">
        <f t="shared" si="11"/>
        <v>#VALUE!</v>
      </c>
      <c r="K121" s="1" t="e">
        <f>VLOOKUP($J121,異動保険料_店舗!$A$8:$J$19,7)</f>
        <v>#VALUE!</v>
      </c>
      <c r="L121" s="1" t="e">
        <f>VLOOKUP($J121,異動保険料_店舗!$A$8:$J$19,8)</f>
        <v>#VALUE!</v>
      </c>
      <c r="M121" s="1" t="e">
        <f>VLOOKUP($J121,異動保険料_店舗!$A$8:$J$19,9)</f>
        <v>#VALUE!</v>
      </c>
      <c r="N121" s="1" t="e">
        <f>VLOOKUP($J121,異動保険料_店舗!$A$8:$J$19,10)</f>
        <v>#VALUE!</v>
      </c>
      <c r="O121" s="1" t="str">
        <f t="shared" si="9"/>
        <v/>
      </c>
      <c r="P121" s="1" t="e">
        <f t="shared" si="12"/>
        <v>#VALUE!</v>
      </c>
      <c r="Q121" s="1" t="e">
        <f>VLOOKUP($P121,異動保険料_店舗!$A$23:$J$33,7)</f>
        <v>#VALUE!</v>
      </c>
      <c r="R121" s="1" t="e">
        <f>VLOOKUP($P121,異動保険料_店舗!$A$23:$J$33,8)</f>
        <v>#VALUE!</v>
      </c>
      <c r="S121" s="1" t="e">
        <f>VLOOKUP($P121,異動保険料_店舗!$A$23:$J$33,9)</f>
        <v>#VALUE!</v>
      </c>
      <c r="T121" s="1" t="e">
        <f>IF($B121=異動保険料_店舗!$E$2,異動保険料_店舗!$H$4*-1,VLOOKUP($P121,異動保険料_店舗!$A$23:$J$34,10))</f>
        <v>#VALUE!</v>
      </c>
      <c r="U121" s="1" t="str">
        <f t="shared" si="13"/>
        <v/>
      </c>
      <c r="V121" s="1" t="e">
        <f t="shared" si="14"/>
        <v>#VALUE!</v>
      </c>
      <c r="W121" s="1" t="e">
        <f>VLOOKUP($J121,異動保険料_薬剤師!$A$8:$J$19,7)</f>
        <v>#VALUE!</v>
      </c>
      <c r="X121" s="1" t="e">
        <f>VLOOKUP($J121,異動保険料_薬剤師!$A$8:$J$19,8)</f>
        <v>#VALUE!</v>
      </c>
      <c r="Y121" s="1" t="e">
        <f>VLOOKUP($J121,異動保険料_薬剤師!$A$8:$J$19,9)</f>
        <v>#VALUE!</v>
      </c>
      <c r="Z121" s="1" t="e">
        <f>VLOOKUP($J121,異動保険料_薬剤師!$A$8:$J$19,10)</f>
        <v>#VALUE!</v>
      </c>
      <c r="AA121" s="1" t="str">
        <f t="shared" si="15"/>
        <v/>
      </c>
      <c r="AB121" s="1" t="e">
        <f t="shared" si="16"/>
        <v>#VALUE!</v>
      </c>
      <c r="AC121" s="1" t="e">
        <f>VLOOKUP($P121,異動保険料_店舗!$A$23:$J$33,7)</f>
        <v>#VALUE!</v>
      </c>
      <c r="AD121" s="1" t="e">
        <f>VLOOKUP($P121,異動保険料_店舗!$A$23:$J$33,8)</f>
        <v>#VALUE!</v>
      </c>
      <c r="AE121" s="1" t="e">
        <f>VLOOKUP($P121,異動保険料_店舗!$A$23:$J$33,9)</f>
        <v>#VALUE!</v>
      </c>
      <c r="AF121" s="1" t="e">
        <f>IF($B121=異動保険料_薬剤師!$E$2,異動保険料_薬剤師!$H$4*-1,VLOOKUP($P121,異動保険料_薬剤師!$A$23:$J$34,10))</f>
        <v>#VALUE!</v>
      </c>
    </row>
    <row r="122" spans="1:32" ht="18" customHeight="1">
      <c r="A122" s="4" t="str">
        <f t="shared" si="17"/>
        <v/>
      </c>
      <c r="B122" s="11"/>
      <c r="C122" s="9"/>
      <c r="D122" s="9"/>
      <c r="E122" s="10"/>
      <c r="F122" s="9"/>
      <c r="G122" s="9"/>
      <c r="H122" s="22" t="str">
        <f ca="1">IF(B122&gt;DATE(異動保険料_店舗!$B$1+1,2,14),"",IF($B122="","",IF($K$1=2,0,OFFSET($N122,0,$J$1+6*$K$1))))</f>
        <v/>
      </c>
      <c r="I122" s="1" t="str">
        <f t="shared" si="10"/>
        <v/>
      </c>
      <c r="J122" s="1" t="e">
        <f t="shared" si="11"/>
        <v>#VALUE!</v>
      </c>
      <c r="K122" s="1" t="e">
        <f>VLOOKUP($J122,異動保険料_店舗!$A$8:$J$19,7)</f>
        <v>#VALUE!</v>
      </c>
      <c r="L122" s="1" t="e">
        <f>VLOOKUP($J122,異動保険料_店舗!$A$8:$J$19,8)</f>
        <v>#VALUE!</v>
      </c>
      <c r="M122" s="1" t="e">
        <f>VLOOKUP($J122,異動保険料_店舗!$A$8:$J$19,9)</f>
        <v>#VALUE!</v>
      </c>
      <c r="N122" s="1" t="e">
        <f>VLOOKUP($J122,異動保険料_店舗!$A$8:$J$19,10)</f>
        <v>#VALUE!</v>
      </c>
      <c r="O122" s="1" t="str">
        <f t="shared" si="9"/>
        <v/>
      </c>
      <c r="P122" s="1" t="e">
        <f t="shared" si="12"/>
        <v>#VALUE!</v>
      </c>
      <c r="Q122" s="1" t="e">
        <f>VLOOKUP($P122,異動保険料_店舗!$A$23:$J$33,7)</f>
        <v>#VALUE!</v>
      </c>
      <c r="R122" s="1" t="e">
        <f>VLOOKUP($P122,異動保険料_店舗!$A$23:$J$33,8)</f>
        <v>#VALUE!</v>
      </c>
      <c r="S122" s="1" t="e">
        <f>VLOOKUP($P122,異動保険料_店舗!$A$23:$J$33,9)</f>
        <v>#VALUE!</v>
      </c>
      <c r="T122" s="1" t="e">
        <f>IF($B122=異動保険料_店舗!$E$2,異動保険料_店舗!$H$4*-1,VLOOKUP($P122,異動保険料_店舗!$A$23:$J$34,10))</f>
        <v>#VALUE!</v>
      </c>
      <c r="U122" s="1" t="str">
        <f t="shared" si="13"/>
        <v/>
      </c>
      <c r="V122" s="1" t="e">
        <f t="shared" si="14"/>
        <v>#VALUE!</v>
      </c>
      <c r="W122" s="1" t="e">
        <f>VLOOKUP($J122,異動保険料_薬剤師!$A$8:$J$19,7)</f>
        <v>#VALUE!</v>
      </c>
      <c r="X122" s="1" t="e">
        <f>VLOOKUP($J122,異動保険料_薬剤師!$A$8:$J$19,8)</f>
        <v>#VALUE!</v>
      </c>
      <c r="Y122" s="1" t="e">
        <f>VLOOKUP($J122,異動保険料_薬剤師!$A$8:$J$19,9)</f>
        <v>#VALUE!</v>
      </c>
      <c r="Z122" s="1" t="e">
        <f>VLOOKUP($J122,異動保険料_薬剤師!$A$8:$J$19,10)</f>
        <v>#VALUE!</v>
      </c>
      <c r="AA122" s="1" t="str">
        <f t="shared" si="15"/>
        <v/>
      </c>
      <c r="AB122" s="1" t="e">
        <f t="shared" si="16"/>
        <v>#VALUE!</v>
      </c>
      <c r="AC122" s="1" t="e">
        <f>VLOOKUP($P122,異動保険料_店舗!$A$23:$J$33,7)</f>
        <v>#VALUE!</v>
      </c>
      <c r="AD122" s="1" t="e">
        <f>VLOOKUP($P122,異動保険料_店舗!$A$23:$J$33,8)</f>
        <v>#VALUE!</v>
      </c>
      <c r="AE122" s="1" t="e">
        <f>VLOOKUP($P122,異動保険料_店舗!$A$23:$J$33,9)</f>
        <v>#VALUE!</v>
      </c>
      <c r="AF122" s="1" t="e">
        <f>IF($B122=異動保険料_薬剤師!$E$2,異動保険料_薬剤師!$H$4*-1,VLOOKUP($P122,異動保険料_薬剤師!$A$23:$J$34,10))</f>
        <v>#VALUE!</v>
      </c>
    </row>
    <row r="123" spans="1:32" ht="18" customHeight="1">
      <c r="A123" s="4" t="str">
        <f t="shared" si="17"/>
        <v/>
      </c>
      <c r="B123" s="11"/>
      <c r="C123" s="9"/>
      <c r="D123" s="9"/>
      <c r="E123" s="10"/>
      <c r="F123" s="9"/>
      <c r="G123" s="9"/>
      <c r="H123" s="22" t="str">
        <f ca="1">IF(B123&gt;DATE(異動保険料_店舗!$B$1+1,2,14),"",IF($B123="","",IF($K$1=2,0,OFFSET($N123,0,$J$1+6*$K$1))))</f>
        <v/>
      </c>
      <c r="I123" s="1" t="str">
        <f t="shared" si="10"/>
        <v/>
      </c>
      <c r="J123" s="1" t="e">
        <f t="shared" si="11"/>
        <v>#VALUE!</v>
      </c>
      <c r="K123" s="1" t="e">
        <f>VLOOKUP($J123,異動保険料_店舗!$A$8:$J$19,7)</f>
        <v>#VALUE!</v>
      </c>
      <c r="L123" s="1" t="e">
        <f>VLOOKUP($J123,異動保険料_店舗!$A$8:$J$19,8)</f>
        <v>#VALUE!</v>
      </c>
      <c r="M123" s="1" t="e">
        <f>VLOOKUP($J123,異動保険料_店舗!$A$8:$J$19,9)</f>
        <v>#VALUE!</v>
      </c>
      <c r="N123" s="1" t="e">
        <f>VLOOKUP($J123,異動保険料_店舗!$A$8:$J$19,10)</f>
        <v>#VALUE!</v>
      </c>
      <c r="O123" s="1" t="str">
        <f t="shared" si="9"/>
        <v/>
      </c>
      <c r="P123" s="1" t="e">
        <f t="shared" si="12"/>
        <v>#VALUE!</v>
      </c>
      <c r="Q123" s="1" t="e">
        <f>VLOOKUP($P123,異動保険料_店舗!$A$23:$J$33,7)</f>
        <v>#VALUE!</v>
      </c>
      <c r="R123" s="1" t="e">
        <f>VLOOKUP($P123,異動保険料_店舗!$A$23:$J$33,8)</f>
        <v>#VALUE!</v>
      </c>
      <c r="S123" s="1" t="e">
        <f>VLOOKUP($P123,異動保険料_店舗!$A$23:$J$33,9)</f>
        <v>#VALUE!</v>
      </c>
      <c r="T123" s="1" t="e">
        <f>IF($B123=異動保険料_店舗!$E$2,異動保険料_店舗!$H$4*-1,VLOOKUP($P123,異動保険料_店舗!$A$23:$J$34,10))</f>
        <v>#VALUE!</v>
      </c>
      <c r="U123" s="1" t="str">
        <f t="shared" si="13"/>
        <v/>
      </c>
      <c r="V123" s="1" t="e">
        <f t="shared" si="14"/>
        <v>#VALUE!</v>
      </c>
      <c r="W123" s="1" t="e">
        <f>VLOOKUP($J123,異動保険料_薬剤師!$A$8:$J$19,7)</f>
        <v>#VALUE!</v>
      </c>
      <c r="X123" s="1" t="e">
        <f>VLOOKUP($J123,異動保険料_薬剤師!$A$8:$J$19,8)</f>
        <v>#VALUE!</v>
      </c>
      <c r="Y123" s="1" t="e">
        <f>VLOOKUP($J123,異動保険料_薬剤師!$A$8:$J$19,9)</f>
        <v>#VALUE!</v>
      </c>
      <c r="Z123" s="1" t="e">
        <f>VLOOKUP($J123,異動保険料_薬剤師!$A$8:$J$19,10)</f>
        <v>#VALUE!</v>
      </c>
      <c r="AA123" s="1" t="str">
        <f t="shared" si="15"/>
        <v/>
      </c>
      <c r="AB123" s="1" t="e">
        <f t="shared" si="16"/>
        <v>#VALUE!</v>
      </c>
      <c r="AC123" s="1" t="e">
        <f>VLOOKUP($P123,異動保険料_店舗!$A$23:$J$33,7)</f>
        <v>#VALUE!</v>
      </c>
      <c r="AD123" s="1" t="e">
        <f>VLOOKUP($P123,異動保険料_店舗!$A$23:$J$33,8)</f>
        <v>#VALUE!</v>
      </c>
      <c r="AE123" s="1" t="e">
        <f>VLOOKUP($P123,異動保険料_店舗!$A$23:$J$33,9)</f>
        <v>#VALUE!</v>
      </c>
      <c r="AF123" s="1" t="e">
        <f>IF($B123=異動保険料_薬剤師!$E$2,異動保険料_薬剤師!$H$4*-1,VLOOKUP($P123,異動保険料_薬剤師!$A$23:$J$34,10))</f>
        <v>#VALUE!</v>
      </c>
    </row>
    <row r="124" spans="1:32" ht="18" customHeight="1">
      <c r="A124" s="4" t="str">
        <f t="shared" si="17"/>
        <v/>
      </c>
      <c r="B124" s="11"/>
      <c r="C124" s="9"/>
      <c r="D124" s="9"/>
      <c r="E124" s="10"/>
      <c r="F124" s="9"/>
      <c r="G124" s="9"/>
      <c r="H124" s="22" t="str">
        <f ca="1">IF(B124&gt;DATE(異動保険料_店舗!$B$1+1,2,14),"",IF($B124="","",IF($K$1=2,0,OFFSET($N124,0,$J$1+6*$K$1))))</f>
        <v/>
      </c>
      <c r="I124" s="1" t="str">
        <f t="shared" si="10"/>
        <v/>
      </c>
      <c r="J124" s="1" t="e">
        <f t="shared" si="11"/>
        <v>#VALUE!</v>
      </c>
      <c r="K124" s="1" t="e">
        <f>VLOOKUP($J124,異動保険料_店舗!$A$8:$J$19,7)</f>
        <v>#VALUE!</v>
      </c>
      <c r="L124" s="1" t="e">
        <f>VLOOKUP($J124,異動保険料_店舗!$A$8:$J$19,8)</f>
        <v>#VALUE!</v>
      </c>
      <c r="M124" s="1" t="e">
        <f>VLOOKUP($J124,異動保険料_店舗!$A$8:$J$19,9)</f>
        <v>#VALUE!</v>
      </c>
      <c r="N124" s="1" t="e">
        <f>VLOOKUP($J124,異動保険料_店舗!$A$8:$J$19,10)</f>
        <v>#VALUE!</v>
      </c>
      <c r="O124" s="1" t="str">
        <f t="shared" si="9"/>
        <v/>
      </c>
      <c r="P124" s="1" t="e">
        <f t="shared" si="12"/>
        <v>#VALUE!</v>
      </c>
      <c r="Q124" s="1" t="e">
        <f>VLOOKUP($P124,異動保険料_店舗!$A$23:$J$33,7)</f>
        <v>#VALUE!</v>
      </c>
      <c r="R124" s="1" t="e">
        <f>VLOOKUP($P124,異動保険料_店舗!$A$23:$J$33,8)</f>
        <v>#VALUE!</v>
      </c>
      <c r="S124" s="1" t="e">
        <f>VLOOKUP($P124,異動保険料_店舗!$A$23:$J$33,9)</f>
        <v>#VALUE!</v>
      </c>
      <c r="T124" s="1" t="e">
        <f>IF($B124=異動保険料_店舗!$E$2,異動保険料_店舗!$H$4*-1,VLOOKUP($P124,異動保険料_店舗!$A$23:$J$34,10))</f>
        <v>#VALUE!</v>
      </c>
      <c r="U124" s="1" t="str">
        <f t="shared" si="13"/>
        <v/>
      </c>
      <c r="V124" s="1" t="e">
        <f t="shared" si="14"/>
        <v>#VALUE!</v>
      </c>
      <c r="W124" s="1" t="e">
        <f>VLOOKUP($J124,異動保険料_薬剤師!$A$8:$J$19,7)</f>
        <v>#VALUE!</v>
      </c>
      <c r="X124" s="1" t="e">
        <f>VLOOKUP($J124,異動保険料_薬剤師!$A$8:$J$19,8)</f>
        <v>#VALUE!</v>
      </c>
      <c r="Y124" s="1" t="e">
        <f>VLOOKUP($J124,異動保険料_薬剤師!$A$8:$J$19,9)</f>
        <v>#VALUE!</v>
      </c>
      <c r="Z124" s="1" t="e">
        <f>VLOOKUP($J124,異動保険料_薬剤師!$A$8:$J$19,10)</f>
        <v>#VALUE!</v>
      </c>
      <c r="AA124" s="1" t="str">
        <f t="shared" si="15"/>
        <v/>
      </c>
      <c r="AB124" s="1" t="e">
        <f t="shared" si="16"/>
        <v>#VALUE!</v>
      </c>
      <c r="AC124" s="1" t="e">
        <f>VLOOKUP($P124,異動保険料_店舗!$A$23:$J$33,7)</f>
        <v>#VALUE!</v>
      </c>
      <c r="AD124" s="1" t="e">
        <f>VLOOKUP($P124,異動保険料_店舗!$A$23:$J$33,8)</f>
        <v>#VALUE!</v>
      </c>
      <c r="AE124" s="1" t="e">
        <f>VLOOKUP($P124,異動保険料_店舗!$A$23:$J$33,9)</f>
        <v>#VALUE!</v>
      </c>
      <c r="AF124" s="1" t="e">
        <f>IF($B124=異動保険料_薬剤師!$E$2,異動保険料_薬剤師!$H$4*-1,VLOOKUP($P124,異動保険料_薬剤師!$A$23:$J$34,10))</f>
        <v>#VALUE!</v>
      </c>
    </row>
    <row r="125" spans="1:32" ht="18" customHeight="1">
      <c r="A125" s="4" t="str">
        <f t="shared" si="17"/>
        <v/>
      </c>
      <c r="B125" s="11"/>
      <c r="C125" s="9"/>
      <c r="D125" s="9"/>
      <c r="E125" s="10"/>
      <c r="F125" s="9"/>
      <c r="G125" s="9"/>
      <c r="H125" s="22" t="str">
        <f ca="1">IF(B125&gt;DATE(異動保険料_店舗!$B$1+1,2,14),"",IF($B125="","",IF($K$1=2,0,OFFSET($N125,0,$J$1+6*$K$1))))</f>
        <v/>
      </c>
      <c r="I125" s="1" t="str">
        <f t="shared" si="10"/>
        <v/>
      </c>
      <c r="J125" s="1" t="e">
        <f t="shared" si="11"/>
        <v>#VALUE!</v>
      </c>
      <c r="K125" s="1" t="e">
        <f>VLOOKUP($J125,異動保険料_店舗!$A$8:$J$19,7)</f>
        <v>#VALUE!</v>
      </c>
      <c r="L125" s="1" t="e">
        <f>VLOOKUP($J125,異動保険料_店舗!$A$8:$J$19,8)</f>
        <v>#VALUE!</v>
      </c>
      <c r="M125" s="1" t="e">
        <f>VLOOKUP($J125,異動保険料_店舗!$A$8:$J$19,9)</f>
        <v>#VALUE!</v>
      </c>
      <c r="N125" s="1" t="e">
        <f>VLOOKUP($J125,異動保険料_店舗!$A$8:$J$19,10)</f>
        <v>#VALUE!</v>
      </c>
      <c r="O125" s="1" t="str">
        <f t="shared" si="9"/>
        <v/>
      </c>
      <c r="P125" s="1" t="e">
        <f t="shared" si="12"/>
        <v>#VALUE!</v>
      </c>
      <c r="Q125" s="1" t="e">
        <f>VLOOKUP($P125,異動保険料_店舗!$A$23:$J$33,7)</f>
        <v>#VALUE!</v>
      </c>
      <c r="R125" s="1" t="e">
        <f>VLOOKUP($P125,異動保険料_店舗!$A$23:$J$33,8)</f>
        <v>#VALUE!</v>
      </c>
      <c r="S125" s="1" t="e">
        <f>VLOOKUP($P125,異動保険料_店舗!$A$23:$J$33,9)</f>
        <v>#VALUE!</v>
      </c>
      <c r="T125" s="1" t="e">
        <f>IF($B125=異動保険料_店舗!$E$2,異動保険料_店舗!$H$4*-1,VLOOKUP($P125,異動保険料_店舗!$A$23:$J$34,10))</f>
        <v>#VALUE!</v>
      </c>
      <c r="U125" s="1" t="str">
        <f t="shared" si="13"/>
        <v/>
      </c>
      <c r="V125" s="1" t="e">
        <f t="shared" si="14"/>
        <v>#VALUE!</v>
      </c>
      <c r="W125" s="1" t="e">
        <f>VLOOKUP($J125,異動保険料_薬剤師!$A$8:$J$19,7)</f>
        <v>#VALUE!</v>
      </c>
      <c r="X125" s="1" t="e">
        <f>VLOOKUP($J125,異動保険料_薬剤師!$A$8:$J$19,8)</f>
        <v>#VALUE!</v>
      </c>
      <c r="Y125" s="1" t="e">
        <f>VLOOKUP($J125,異動保険料_薬剤師!$A$8:$J$19,9)</f>
        <v>#VALUE!</v>
      </c>
      <c r="Z125" s="1" t="e">
        <f>VLOOKUP($J125,異動保険料_薬剤師!$A$8:$J$19,10)</f>
        <v>#VALUE!</v>
      </c>
      <c r="AA125" s="1" t="str">
        <f t="shared" si="15"/>
        <v/>
      </c>
      <c r="AB125" s="1" t="e">
        <f t="shared" si="16"/>
        <v>#VALUE!</v>
      </c>
      <c r="AC125" s="1" t="e">
        <f>VLOOKUP($P125,異動保険料_店舗!$A$23:$J$33,7)</f>
        <v>#VALUE!</v>
      </c>
      <c r="AD125" s="1" t="e">
        <f>VLOOKUP($P125,異動保険料_店舗!$A$23:$J$33,8)</f>
        <v>#VALUE!</v>
      </c>
      <c r="AE125" s="1" t="e">
        <f>VLOOKUP($P125,異動保険料_店舗!$A$23:$J$33,9)</f>
        <v>#VALUE!</v>
      </c>
      <c r="AF125" s="1" t="e">
        <f>IF($B125=異動保険料_薬剤師!$E$2,異動保険料_薬剤師!$H$4*-1,VLOOKUP($P125,異動保険料_薬剤師!$A$23:$J$34,10))</f>
        <v>#VALUE!</v>
      </c>
    </row>
    <row r="126" spans="1:32" ht="18" customHeight="1">
      <c r="A126" s="4" t="str">
        <f t="shared" si="17"/>
        <v/>
      </c>
      <c r="B126" s="11"/>
      <c r="C126" s="9"/>
      <c r="D126" s="9"/>
      <c r="E126" s="10"/>
      <c r="F126" s="9"/>
      <c r="G126" s="9"/>
      <c r="H126" s="22" t="str">
        <f ca="1">IF(B126&gt;DATE(異動保険料_店舗!$B$1+1,2,14),"",IF($B126="","",IF($K$1=2,0,OFFSET($N126,0,$J$1+6*$K$1))))</f>
        <v/>
      </c>
      <c r="I126" s="1" t="str">
        <f t="shared" si="10"/>
        <v/>
      </c>
      <c r="J126" s="1" t="e">
        <f t="shared" si="11"/>
        <v>#VALUE!</v>
      </c>
      <c r="K126" s="1" t="e">
        <f>VLOOKUP($J126,異動保険料_店舗!$A$8:$J$19,7)</f>
        <v>#VALUE!</v>
      </c>
      <c r="L126" s="1" t="e">
        <f>VLOOKUP($J126,異動保険料_店舗!$A$8:$J$19,8)</f>
        <v>#VALUE!</v>
      </c>
      <c r="M126" s="1" t="e">
        <f>VLOOKUP($J126,異動保険料_店舗!$A$8:$J$19,9)</f>
        <v>#VALUE!</v>
      </c>
      <c r="N126" s="1" t="e">
        <f>VLOOKUP($J126,異動保険料_店舗!$A$8:$J$19,10)</f>
        <v>#VALUE!</v>
      </c>
      <c r="O126" s="1" t="str">
        <f t="shared" si="9"/>
        <v/>
      </c>
      <c r="P126" s="1" t="e">
        <f t="shared" si="12"/>
        <v>#VALUE!</v>
      </c>
      <c r="Q126" s="1" t="e">
        <f>VLOOKUP($P126,異動保険料_店舗!$A$23:$J$33,7)</f>
        <v>#VALUE!</v>
      </c>
      <c r="R126" s="1" t="e">
        <f>VLOOKUP($P126,異動保険料_店舗!$A$23:$J$33,8)</f>
        <v>#VALUE!</v>
      </c>
      <c r="S126" s="1" t="e">
        <f>VLOOKUP($P126,異動保険料_店舗!$A$23:$J$33,9)</f>
        <v>#VALUE!</v>
      </c>
      <c r="T126" s="1" t="e">
        <f>IF($B126=異動保険料_店舗!$E$2,異動保険料_店舗!$H$4*-1,VLOOKUP($P126,異動保険料_店舗!$A$23:$J$34,10))</f>
        <v>#VALUE!</v>
      </c>
      <c r="U126" s="1" t="str">
        <f t="shared" si="13"/>
        <v/>
      </c>
      <c r="V126" s="1" t="e">
        <f t="shared" si="14"/>
        <v>#VALUE!</v>
      </c>
      <c r="W126" s="1" t="e">
        <f>VLOOKUP($J126,異動保険料_薬剤師!$A$8:$J$19,7)</f>
        <v>#VALUE!</v>
      </c>
      <c r="X126" s="1" t="e">
        <f>VLOOKUP($J126,異動保険料_薬剤師!$A$8:$J$19,8)</f>
        <v>#VALUE!</v>
      </c>
      <c r="Y126" s="1" t="e">
        <f>VLOOKUP($J126,異動保険料_薬剤師!$A$8:$J$19,9)</f>
        <v>#VALUE!</v>
      </c>
      <c r="Z126" s="1" t="e">
        <f>VLOOKUP($J126,異動保険料_薬剤師!$A$8:$J$19,10)</f>
        <v>#VALUE!</v>
      </c>
      <c r="AA126" s="1" t="str">
        <f t="shared" si="15"/>
        <v/>
      </c>
      <c r="AB126" s="1" t="e">
        <f t="shared" si="16"/>
        <v>#VALUE!</v>
      </c>
      <c r="AC126" s="1" t="e">
        <f>VLOOKUP($P126,異動保険料_店舗!$A$23:$J$33,7)</f>
        <v>#VALUE!</v>
      </c>
      <c r="AD126" s="1" t="e">
        <f>VLOOKUP($P126,異動保険料_店舗!$A$23:$J$33,8)</f>
        <v>#VALUE!</v>
      </c>
      <c r="AE126" s="1" t="e">
        <f>VLOOKUP($P126,異動保険料_店舗!$A$23:$J$33,9)</f>
        <v>#VALUE!</v>
      </c>
      <c r="AF126" s="1" t="e">
        <f>IF($B126=異動保険料_薬剤師!$E$2,異動保険料_薬剤師!$H$4*-1,VLOOKUP($P126,異動保険料_薬剤師!$A$23:$J$34,10))</f>
        <v>#VALUE!</v>
      </c>
    </row>
    <row r="127" spans="1:32" ht="18" customHeight="1">
      <c r="A127" s="4" t="str">
        <f t="shared" si="17"/>
        <v/>
      </c>
      <c r="B127" s="11"/>
      <c r="C127" s="9"/>
      <c r="D127" s="9"/>
      <c r="E127" s="10"/>
      <c r="F127" s="9"/>
      <c r="G127" s="9"/>
      <c r="H127" s="22" t="str">
        <f ca="1">IF(B127&gt;DATE(異動保険料_店舗!$B$1+1,2,14),"",IF($B127="","",IF($K$1=2,0,OFFSET($N127,0,$J$1+6*$K$1))))</f>
        <v/>
      </c>
      <c r="I127" s="1" t="str">
        <f t="shared" si="10"/>
        <v/>
      </c>
      <c r="J127" s="1" t="e">
        <f t="shared" si="11"/>
        <v>#VALUE!</v>
      </c>
      <c r="K127" s="1" t="e">
        <f>VLOOKUP($J127,異動保険料_店舗!$A$8:$J$19,7)</f>
        <v>#VALUE!</v>
      </c>
      <c r="L127" s="1" t="e">
        <f>VLOOKUP($J127,異動保険料_店舗!$A$8:$J$19,8)</f>
        <v>#VALUE!</v>
      </c>
      <c r="M127" s="1" t="e">
        <f>VLOOKUP($J127,異動保険料_店舗!$A$8:$J$19,9)</f>
        <v>#VALUE!</v>
      </c>
      <c r="N127" s="1" t="e">
        <f>VLOOKUP($J127,異動保険料_店舗!$A$8:$J$19,10)</f>
        <v>#VALUE!</v>
      </c>
      <c r="O127" s="1" t="str">
        <f t="shared" si="9"/>
        <v/>
      </c>
      <c r="P127" s="1" t="e">
        <f t="shared" si="12"/>
        <v>#VALUE!</v>
      </c>
      <c r="Q127" s="1" t="e">
        <f>VLOOKUP($P127,異動保険料_店舗!$A$23:$J$33,7)</f>
        <v>#VALUE!</v>
      </c>
      <c r="R127" s="1" t="e">
        <f>VLOOKUP($P127,異動保険料_店舗!$A$23:$J$33,8)</f>
        <v>#VALUE!</v>
      </c>
      <c r="S127" s="1" t="e">
        <f>VLOOKUP($P127,異動保険料_店舗!$A$23:$J$33,9)</f>
        <v>#VALUE!</v>
      </c>
      <c r="T127" s="1" t="e">
        <f>IF($B127=異動保険料_店舗!$E$2,異動保険料_店舗!$H$4*-1,VLOOKUP($P127,異動保険料_店舗!$A$23:$J$34,10))</f>
        <v>#VALUE!</v>
      </c>
      <c r="U127" s="1" t="str">
        <f t="shared" si="13"/>
        <v/>
      </c>
      <c r="V127" s="1" t="e">
        <f t="shared" si="14"/>
        <v>#VALUE!</v>
      </c>
      <c r="W127" s="1" t="e">
        <f>VLOOKUP($J127,異動保険料_薬剤師!$A$8:$J$19,7)</f>
        <v>#VALUE!</v>
      </c>
      <c r="X127" s="1" t="e">
        <f>VLOOKUP($J127,異動保険料_薬剤師!$A$8:$J$19,8)</f>
        <v>#VALUE!</v>
      </c>
      <c r="Y127" s="1" t="e">
        <f>VLOOKUP($J127,異動保険料_薬剤師!$A$8:$J$19,9)</f>
        <v>#VALUE!</v>
      </c>
      <c r="Z127" s="1" t="e">
        <f>VLOOKUP($J127,異動保険料_薬剤師!$A$8:$J$19,10)</f>
        <v>#VALUE!</v>
      </c>
      <c r="AA127" s="1" t="str">
        <f t="shared" si="15"/>
        <v/>
      </c>
      <c r="AB127" s="1" t="e">
        <f t="shared" si="16"/>
        <v>#VALUE!</v>
      </c>
      <c r="AC127" s="1" t="e">
        <f>VLOOKUP($P127,異動保険料_店舗!$A$23:$J$33,7)</f>
        <v>#VALUE!</v>
      </c>
      <c r="AD127" s="1" t="e">
        <f>VLOOKUP($P127,異動保険料_店舗!$A$23:$J$33,8)</f>
        <v>#VALUE!</v>
      </c>
      <c r="AE127" s="1" t="e">
        <f>VLOOKUP($P127,異動保険料_店舗!$A$23:$J$33,9)</f>
        <v>#VALUE!</v>
      </c>
      <c r="AF127" s="1" t="e">
        <f>IF($B127=異動保険料_薬剤師!$E$2,異動保険料_薬剤師!$H$4*-1,VLOOKUP($P127,異動保険料_薬剤師!$A$23:$J$34,10))</f>
        <v>#VALUE!</v>
      </c>
    </row>
    <row r="128" spans="1:32" ht="18" customHeight="1">
      <c r="A128" s="4" t="str">
        <f t="shared" si="17"/>
        <v/>
      </c>
      <c r="B128" s="11"/>
      <c r="C128" s="9"/>
      <c r="D128" s="9"/>
      <c r="E128" s="10"/>
      <c r="F128" s="9"/>
      <c r="G128" s="9"/>
      <c r="H128" s="22" t="str">
        <f ca="1">IF(B128&gt;DATE(異動保険料_店舗!$B$1+1,2,14),"",IF($B128="","",IF($K$1=2,0,OFFSET($N128,0,$J$1+6*$K$1))))</f>
        <v/>
      </c>
      <c r="I128" s="1" t="str">
        <f t="shared" si="10"/>
        <v/>
      </c>
      <c r="J128" s="1" t="e">
        <f t="shared" si="11"/>
        <v>#VALUE!</v>
      </c>
      <c r="K128" s="1" t="e">
        <f>VLOOKUP($J128,異動保険料_店舗!$A$8:$J$19,7)</f>
        <v>#VALUE!</v>
      </c>
      <c r="L128" s="1" t="e">
        <f>VLOOKUP($J128,異動保険料_店舗!$A$8:$J$19,8)</f>
        <v>#VALUE!</v>
      </c>
      <c r="M128" s="1" t="e">
        <f>VLOOKUP($J128,異動保険料_店舗!$A$8:$J$19,9)</f>
        <v>#VALUE!</v>
      </c>
      <c r="N128" s="1" t="e">
        <f>VLOOKUP($J128,異動保険料_店舗!$A$8:$J$19,10)</f>
        <v>#VALUE!</v>
      </c>
      <c r="O128" s="1" t="str">
        <f t="shared" si="9"/>
        <v/>
      </c>
      <c r="P128" s="1" t="e">
        <f t="shared" si="12"/>
        <v>#VALUE!</v>
      </c>
      <c r="Q128" s="1" t="e">
        <f>VLOOKUP($P128,異動保険料_店舗!$A$23:$J$33,7)</f>
        <v>#VALUE!</v>
      </c>
      <c r="R128" s="1" t="e">
        <f>VLOOKUP($P128,異動保険料_店舗!$A$23:$J$33,8)</f>
        <v>#VALUE!</v>
      </c>
      <c r="S128" s="1" t="e">
        <f>VLOOKUP($P128,異動保険料_店舗!$A$23:$J$33,9)</f>
        <v>#VALUE!</v>
      </c>
      <c r="T128" s="1" t="e">
        <f>IF($B128=異動保険料_店舗!$E$2,異動保険料_店舗!$H$4*-1,VLOOKUP($P128,異動保険料_店舗!$A$23:$J$34,10))</f>
        <v>#VALUE!</v>
      </c>
      <c r="U128" s="1" t="str">
        <f t="shared" si="13"/>
        <v/>
      </c>
      <c r="V128" s="1" t="e">
        <f t="shared" si="14"/>
        <v>#VALUE!</v>
      </c>
      <c r="W128" s="1" t="e">
        <f>VLOOKUP($J128,異動保険料_薬剤師!$A$8:$J$19,7)</f>
        <v>#VALUE!</v>
      </c>
      <c r="X128" s="1" t="e">
        <f>VLOOKUP($J128,異動保険料_薬剤師!$A$8:$J$19,8)</f>
        <v>#VALUE!</v>
      </c>
      <c r="Y128" s="1" t="e">
        <f>VLOOKUP($J128,異動保険料_薬剤師!$A$8:$J$19,9)</f>
        <v>#VALUE!</v>
      </c>
      <c r="Z128" s="1" t="e">
        <f>VLOOKUP($J128,異動保険料_薬剤師!$A$8:$J$19,10)</f>
        <v>#VALUE!</v>
      </c>
      <c r="AA128" s="1" t="str">
        <f t="shared" si="15"/>
        <v/>
      </c>
      <c r="AB128" s="1" t="e">
        <f t="shared" si="16"/>
        <v>#VALUE!</v>
      </c>
      <c r="AC128" s="1" t="e">
        <f>VLOOKUP($P128,異動保険料_店舗!$A$23:$J$33,7)</f>
        <v>#VALUE!</v>
      </c>
      <c r="AD128" s="1" t="e">
        <f>VLOOKUP($P128,異動保険料_店舗!$A$23:$J$33,8)</f>
        <v>#VALUE!</v>
      </c>
      <c r="AE128" s="1" t="e">
        <f>VLOOKUP($P128,異動保険料_店舗!$A$23:$J$33,9)</f>
        <v>#VALUE!</v>
      </c>
      <c r="AF128" s="1" t="e">
        <f>IF($B128=異動保険料_薬剤師!$E$2,異動保険料_薬剤師!$H$4*-1,VLOOKUP($P128,異動保険料_薬剤師!$A$23:$J$34,10))</f>
        <v>#VALUE!</v>
      </c>
    </row>
    <row r="129" spans="1:32" ht="18" customHeight="1">
      <c r="A129" s="4" t="str">
        <f t="shared" si="17"/>
        <v/>
      </c>
      <c r="B129" s="11"/>
      <c r="C129" s="9"/>
      <c r="D129" s="9"/>
      <c r="E129" s="10"/>
      <c r="F129" s="9"/>
      <c r="G129" s="9"/>
      <c r="H129" s="22" t="str">
        <f ca="1">IF(B129&gt;DATE(異動保険料_店舗!$B$1+1,2,14),"",IF($B129="","",IF($K$1=2,0,OFFSET($N129,0,$J$1+6*$K$1))))</f>
        <v/>
      </c>
      <c r="I129" s="1" t="str">
        <f t="shared" si="10"/>
        <v/>
      </c>
      <c r="J129" s="1" t="e">
        <f t="shared" si="11"/>
        <v>#VALUE!</v>
      </c>
      <c r="K129" s="1" t="e">
        <f>VLOOKUP($J129,異動保険料_店舗!$A$8:$J$19,7)</f>
        <v>#VALUE!</v>
      </c>
      <c r="L129" s="1" t="e">
        <f>VLOOKUP($J129,異動保険料_店舗!$A$8:$J$19,8)</f>
        <v>#VALUE!</v>
      </c>
      <c r="M129" s="1" t="e">
        <f>VLOOKUP($J129,異動保険料_店舗!$A$8:$J$19,9)</f>
        <v>#VALUE!</v>
      </c>
      <c r="N129" s="1" t="e">
        <f>VLOOKUP($J129,異動保険料_店舗!$A$8:$J$19,10)</f>
        <v>#VALUE!</v>
      </c>
      <c r="O129" s="1" t="str">
        <f t="shared" si="9"/>
        <v/>
      </c>
      <c r="P129" s="1" t="e">
        <f t="shared" si="12"/>
        <v>#VALUE!</v>
      </c>
      <c r="Q129" s="1" t="e">
        <f>VLOOKUP($P129,異動保険料_店舗!$A$23:$J$33,7)</f>
        <v>#VALUE!</v>
      </c>
      <c r="R129" s="1" t="e">
        <f>VLOOKUP($P129,異動保険料_店舗!$A$23:$J$33,8)</f>
        <v>#VALUE!</v>
      </c>
      <c r="S129" s="1" t="e">
        <f>VLOOKUP($P129,異動保険料_店舗!$A$23:$J$33,9)</f>
        <v>#VALUE!</v>
      </c>
      <c r="T129" s="1" t="e">
        <f>IF($B129=異動保険料_店舗!$E$2,異動保険料_店舗!$H$4*-1,VLOOKUP($P129,異動保険料_店舗!$A$23:$J$34,10))</f>
        <v>#VALUE!</v>
      </c>
      <c r="U129" s="1" t="str">
        <f t="shared" si="13"/>
        <v/>
      </c>
      <c r="V129" s="1" t="e">
        <f t="shared" si="14"/>
        <v>#VALUE!</v>
      </c>
      <c r="W129" s="1" t="e">
        <f>VLOOKUP($J129,異動保険料_薬剤師!$A$8:$J$19,7)</f>
        <v>#VALUE!</v>
      </c>
      <c r="X129" s="1" t="e">
        <f>VLOOKUP($J129,異動保険料_薬剤師!$A$8:$J$19,8)</f>
        <v>#VALUE!</v>
      </c>
      <c r="Y129" s="1" t="e">
        <f>VLOOKUP($J129,異動保険料_薬剤師!$A$8:$J$19,9)</f>
        <v>#VALUE!</v>
      </c>
      <c r="Z129" s="1" t="e">
        <f>VLOOKUP($J129,異動保険料_薬剤師!$A$8:$J$19,10)</f>
        <v>#VALUE!</v>
      </c>
      <c r="AA129" s="1" t="str">
        <f t="shared" si="15"/>
        <v/>
      </c>
      <c r="AB129" s="1" t="e">
        <f t="shared" si="16"/>
        <v>#VALUE!</v>
      </c>
      <c r="AC129" s="1" t="e">
        <f>VLOOKUP($P129,異動保険料_店舗!$A$23:$J$33,7)</f>
        <v>#VALUE!</v>
      </c>
      <c r="AD129" s="1" t="e">
        <f>VLOOKUP($P129,異動保険料_店舗!$A$23:$J$33,8)</f>
        <v>#VALUE!</v>
      </c>
      <c r="AE129" s="1" t="e">
        <f>VLOOKUP($P129,異動保険料_店舗!$A$23:$J$33,9)</f>
        <v>#VALUE!</v>
      </c>
      <c r="AF129" s="1" t="e">
        <f>IF($B129=異動保険料_薬剤師!$E$2,異動保険料_薬剤師!$H$4*-1,VLOOKUP($P129,異動保険料_薬剤師!$A$23:$J$34,10))</f>
        <v>#VALUE!</v>
      </c>
    </row>
    <row r="130" spans="1:32" ht="18" customHeight="1">
      <c r="A130" s="4" t="str">
        <f t="shared" si="17"/>
        <v/>
      </c>
      <c r="B130" s="11"/>
      <c r="C130" s="9"/>
      <c r="D130" s="9"/>
      <c r="E130" s="10"/>
      <c r="F130" s="9"/>
      <c r="G130" s="9"/>
      <c r="H130" s="22" t="str">
        <f ca="1">IF(B130&gt;DATE(異動保険料_店舗!$B$1+1,2,14),"",IF($B130="","",IF($K$1=2,0,OFFSET($N130,0,$J$1+6*$K$1))))</f>
        <v/>
      </c>
      <c r="I130" s="1" t="str">
        <f t="shared" si="10"/>
        <v/>
      </c>
      <c r="J130" s="1" t="e">
        <f t="shared" si="11"/>
        <v>#VALUE!</v>
      </c>
      <c r="K130" s="1" t="e">
        <f>VLOOKUP($J130,異動保険料_店舗!$A$8:$J$19,7)</f>
        <v>#VALUE!</v>
      </c>
      <c r="L130" s="1" t="e">
        <f>VLOOKUP($J130,異動保険料_店舗!$A$8:$J$19,8)</f>
        <v>#VALUE!</v>
      </c>
      <c r="M130" s="1" t="e">
        <f>VLOOKUP($J130,異動保険料_店舗!$A$8:$J$19,9)</f>
        <v>#VALUE!</v>
      </c>
      <c r="N130" s="1" t="e">
        <f>VLOOKUP($J130,異動保険料_店舗!$A$8:$J$19,10)</f>
        <v>#VALUE!</v>
      </c>
      <c r="O130" s="1" t="str">
        <f t="shared" si="9"/>
        <v/>
      </c>
      <c r="P130" s="1" t="e">
        <f t="shared" si="12"/>
        <v>#VALUE!</v>
      </c>
      <c r="Q130" s="1" t="e">
        <f>VLOOKUP($P130,異動保険料_店舗!$A$23:$J$33,7)</f>
        <v>#VALUE!</v>
      </c>
      <c r="R130" s="1" t="e">
        <f>VLOOKUP($P130,異動保険料_店舗!$A$23:$J$33,8)</f>
        <v>#VALUE!</v>
      </c>
      <c r="S130" s="1" t="e">
        <f>VLOOKUP($P130,異動保険料_店舗!$A$23:$J$33,9)</f>
        <v>#VALUE!</v>
      </c>
      <c r="T130" s="1" t="e">
        <f>IF($B130=異動保険料_店舗!$E$2,異動保険料_店舗!$H$4*-1,VLOOKUP($P130,異動保険料_店舗!$A$23:$J$34,10))</f>
        <v>#VALUE!</v>
      </c>
      <c r="U130" s="1" t="str">
        <f t="shared" si="13"/>
        <v/>
      </c>
      <c r="V130" s="1" t="e">
        <f t="shared" si="14"/>
        <v>#VALUE!</v>
      </c>
      <c r="W130" s="1" t="e">
        <f>VLOOKUP($J130,異動保険料_薬剤師!$A$8:$J$19,7)</f>
        <v>#VALUE!</v>
      </c>
      <c r="X130" s="1" t="e">
        <f>VLOOKUP($J130,異動保険料_薬剤師!$A$8:$J$19,8)</f>
        <v>#VALUE!</v>
      </c>
      <c r="Y130" s="1" t="e">
        <f>VLOOKUP($J130,異動保険料_薬剤師!$A$8:$J$19,9)</f>
        <v>#VALUE!</v>
      </c>
      <c r="Z130" s="1" t="e">
        <f>VLOOKUP($J130,異動保険料_薬剤師!$A$8:$J$19,10)</f>
        <v>#VALUE!</v>
      </c>
      <c r="AA130" s="1" t="str">
        <f t="shared" si="15"/>
        <v/>
      </c>
      <c r="AB130" s="1" t="e">
        <f t="shared" si="16"/>
        <v>#VALUE!</v>
      </c>
      <c r="AC130" s="1" t="e">
        <f>VLOOKUP($P130,異動保険料_店舗!$A$23:$J$33,7)</f>
        <v>#VALUE!</v>
      </c>
      <c r="AD130" s="1" t="e">
        <f>VLOOKUP($P130,異動保険料_店舗!$A$23:$J$33,8)</f>
        <v>#VALUE!</v>
      </c>
      <c r="AE130" s="1" t="e">
        <f>VLOOKUP($P130,異動保険料_店舗!$A$23:$J$33,9)</f>
        <v>#VALUE!</v>
      </c>
      <c r="AF130" s="1" t="e">
        <f>IF($B130=異動保険料_薬剤師!$E$2,異動保険料_薬剤師!$H$4*-1,VLOOKUP($P130,異動保険料_薬剤師!$A$23:$J$34,10))</f>
        <v>#VALUE!</v>
      </c>
    </row>
    <row r="131" spans="1:32" ht="18" customHeight="1">
      <c r="A131" s="4" t="str">
        <f t="shared" si="17"/>
        <v/>
      </c>
      <c r="B131" s="11"/>
      <c r="C131" s="9"/>
      <c r="D131" s="9"/>
      <c r="E131" s="10"/>
      <c r="F131" s="9"/>
      <c r="G131" s="9"/>
      <c r="H131" s="22" t="str">
        <f ca="1">IF(B131&gt;DATE(異動保険料_店舗!$B$1+1,2,14),"",IF($B131="","",IF($K$1=2,0,OFFSET($N131,0,$J$1+6*$K$1))))</f>
        <v/>
      </c>
      <c r="I131" s="1" t="str">
        <f t="shared" si="10"/>
        <v/>
      </c>
      <c r="J131" s="1" t="e">
        <f t="shared" si="11"/>
        <v>#VALUE!</v>
      </c>
      <c r="K131" s="1" t="e">
        <f>VLOOKUP($J131,異動保険料_店舗!$A$8:$J$19,7)</f>
        <v>#VALUE!</v>
      </c>
      <c r="L131" s="1" t="e">
        <f>VLOOKUP($J131,異動保険料_店舗!$A$8:$J$19,8)</f>
        <v>#VALUE!</v>
      </c>
      <c r="M131" s="1" t="e">
        <f>VLOOKUP($J131,異動保険料_店舗!$A$8:$J$19,9)</f>
        <v>#VALUE!</v>
      </c>
      <c r="N131" s="1" t="e">
        <f>VLOOKUP($J131,異動保険料_店舗!$A$8:$J$19,10)</f>
        <v>#VALUE!</v>
      </c>
      <c r="O131" s="1" t="str">
        <f t="shared" si="9"/>
        <v/>
      </c>
      <c r="P131" s="1" t="e">
        <f t="shared" si="12"/>
        <v>#VALUE!</v>
      </c>
      <c r="Q131" s="1" t="e">
        <f>VLOOKUP($P131,異動保険料_店舗!$A$23:$J$33,7)</f>
        <v>#VALUE!</v>
      </c>
      <c r="R131" s="1" t="e">
        <f>VLOOKUP($P131,異動保険料_店舗!$A$23:$J$33,8)</f>
        <v>#VALUE!</v>
      </c>
      <c r="S131" s="1" t="e">
        <f>VLOOKUP($P131,異動保険料_店舗!$A$23:$J$33,9)</f>
        <v>#VALUE!</v>
      </c>
      <c r="T131" s="1" t="e">
        <f>IF($B131=異動保険料_店舗!$E$2,異動保険料_店舗!$H$4*-1,VLOOKUP($P131,異動保険料_店舗!$A$23:$J$34,10))</f>
        <v>#VALUE!</v>
      </c>
      <c r="U131" s="1" t="str">
        <f t="shared" si="13"/>
        <v/>
      </c>
      <c r="V131" s="1" t="e">
        <f t="shared" si="14"/>
        <v>#VALUE!</v>
      </c>
      <c r="W131" s="1" t="e">
        <f>VLOOKUP($J131,異動保険料_薬剤師!$A$8:$J$19,7)</f>
        <v>#VALUE!</v>
      </c>
      <c r="X131" s="1" t="e">
        <f>VLOOKUP($J131,異動保険料_薬剤師!$A$8:$J$19,8)</f>
        <v>#VALUE!</v>
      </c>
      <c r="Y131" s="1" t="e">
        <f>VLOOKUP($J131,異動保険料_薬剤師!$A$8:$J$19,9)</f>
        <v>#VALUE!</v>
      </c>
      <c r="Z131" s="1" t="e">
        <f>VLOOKUP($J131,異動保険料_薬剤師!$A$8:$J$19,10)</f>
        <v>#VALUE!</v>
      </c>
      <c r="AA131" s="1" t="str">
        <f t="shared" si="15"/>
        <v/>
      </c>
      <c r="AB131" s="1" t="e">
        <f t="shared" si="16"/>
        <v>#VALUE!</v>
      </c>
      <c r="AC131" s="1" t="e">
        <f>VLOOKUP($P131,異動保険料_店舗!$A$23:$J$33,7)</f>
        <v>#VALUE!</v>
      </c>
      <c r="AD131" s="1" t="e">
        <f>VLOOKUP($P131,異動保険料_店舗!$A$23:$J$33,8)</f>
        <v>#VALUE!</v>
      </c>
      <c r="AE131" s="1" t="e">
        <f>VLOOKUP($P131,異動保険料_店舗!$A$23:$J$33,9)</f>
        <v>#VALUE!</v>
      </c>
      <c r="AF131" s="1" t="e">
        <f>IF($B131=異動保険料_薬剤師!$E$2,異動保険料_薬剤師!$H$4*-1,VLOOKUP($P131,異動保険料_薬剤師!$A$23:$J$34,10))</f>
        <v>#VALUE!</v>
      </c>
    </row>
    <row r="132" spans="1:32" ht="18" customHeight="1">
      <c r="A132" s="4" t="str">
        <f t="shared" si="17"/>
        <v/>
      </c>
      <c r="B132" s="11"/>
      <c r="C132" s="9"/>
      <c r="D132" s="9"/>
      <c r="E132" s="10"/>
      <c r="F132" s="9"/>
      <c r="G132" s="9"/>
      <c r="H132" s="22" t="str">
        <f ca="1">IF(B132&gt;DATE(異動保険料_店舗!$B$1+1,2,14),"",IF($B132="","",IF($K$1=2,0,OFFSET($N132,0,$J$1+6*$K$1))))</f>
        <v/>
      </c>
      <c r="I132" s="1" t="str">
        <f t="shared" si="10"/>
        <v/>
      </c>
      <c r="J132" s="1" t="e">
        <f t="shared" si="11"/>
        <v>#VALUE!</v>
      </c>
      <c r="K132" s="1" t="e">
        <f>VLOOKUP($J132,異動保険料_店舗!$A$8:$J$19,7)</f>
        <v>#VALUE!</v>
      </c>
      <c r="L132" s="1" t="e">
        <f>VLOOKUP($J132,異動保険料_店舗!$A$8:$J$19,8)</f>
        <v>#VALUE!</v>
      </c>
      <c r="M132" s="1" t="e">
        <f>VLOOKUP($J132,異動保険料_店舗!$A$8:$J$19,9)</f>
        <v>#VALUE!</v>
      </c>
      <c r="N132" s="1" t="e">
        <f>VLOOKUP($J132,異動保険料_店舗!$A$8:$J$19,10)</f>
        <v>#VALUE!</v>
      </c>
      <c r="O132" s="1" t="str">
        <f t="shared" ref="O132:O195" si="18">IF($B132="","",IF(DAY($B132)&lt;16,IF(MONTH($B132)=1,12,MONTH($B132)-1), MONTH($B132)))</f>
        <v/>
      </c>
      <c r="P132" s="1" t="e">
        <f t="shared" si="12"/>
        <v>#VALUE!</v>
      </c>
      <c r="Q132" s="1" t="e">
        <f>VLOOKUP($P132,異動保険料_店舗!$A$23:$J$33,7)</f>
        <v>#VALUE!</v>
      </c>
      <c r="R132" s="1" t="e">
        <f>VLOOKUP($P132,異動保険料_店舗!$A$23:$J$33,8)</f>
        <v>#VALUE!</v>
      </c>
      <c r="S132" s="1" t="e">
        <f>VLOOKUP($P132,異動保険料_店舗!$A$23:$J$33,9)</f>
        <v>#VALUE!</v>
      </c>
      <c r="T132" s="1" t="e">
        <f>IF($B132=異動保険料_店舗!$E$2,異動保険料_店舗!$H$4*-1,VLOOKUP($P132,異動保険料_店舗!$A$23:$J$34,10))</f>
        <v>#VALUE!</v>
      </c>
      <c r="U132" s="1" t="str">
        <f t="shared" si="13"/>
        <v/>
      </c>
      <c r="V132" s="1" t="e">
        <f t="shared" si="14"/>
        <v>#VALUE!</v>
      </c>
      <c r="W132" s="1" t="e">
        <f>VLOOKUP($J132,異動保険料_薬剤師!$A$8:$J$19,7)</f>
        <v>#VALUE!</v>
      </c>
      <c r="X132" s="1" t="e">
        <f>VLOOKUP($J132,異動保険料_薬剤師!$A$8:$J$19,8)</f>
        <v>#VALUE!</v>
      </c>
      <c r="Y132" s="1" t="e">
        <f>VLOOKUP($J132,異動保険料_薬剤師!$A$8:$J$19,9)</f>
        <v>#VALUE!</v>
      </c>
      <c r="Z132" s="1" t="e">
        <f>VLOOKUP($J132,異動保険料_薬剤師!$A$8:$J$19,10)</f>
        <v>#VALUE!</v>
      </c>
      <c r="AA132" s="1" t="str">
        <f t="shared" si="15"/>
        <v/>
      </c>
      <c r="AB132" s="1" t="e">
        <f t="shared" si="16"/>
        <v>#VALUE!</v>
      </c>
      <c r="AC132" s="1" t="e">
        <f>VLOOKUP($P132,異動保険料_店舗!$A$23:$J$33,7)</f>
        <v>#VALUE!</v>
      </c>
      <c r="AD132" s="1" t="e">
        <f>VLOOKUP($P132,異動保険料_店舗!$A$23:$J$33,8)</f>
        <v>#VALUE!</v>
      </c>
      <c r="AE132" s="1" t="e">
        <f>VLOOKUP($P132,異動保険料_店舗!$A$23:$J$33,9)</f>
        <v>#VALUE!</v>
      </c>
      <c r="AF132" s="1" t="e">
        <f>IF($B132=異動保険料_薬剤師!$E$2,異動保険料_薬剤師!$H$4*-1,VLOOKUP($P132,異動保険料_薬剤師!$A$23:$J$34,10))</f>
        <v>#VALUE!</v>
      </c>
    </row>
    <row r="133" spans="1:32" ht="18" customHeight="1">
      <c r="A133" s="4" t="str">
        <f t="shared" si="17"/>
        <v/>
      </c>
      <c r="B133" s="11"/>
      <c r="C133" s="9"/>
      <c r="D133" s="9"/>
      <c r="E133" s="10"/>
      <c r="F133" s="9"/>
      <c r="G133" s="9"/>
      <c r="H133" s="22" t="str">
        <f ca="1">IF(B133&gt;DATE(異動保険料_店舗!$B$1+1,2,14),"",IF($B133="","",IF($K$1=2,0,OFFSET($N133,0,$J$1+6*$K$1))))</f>
        <v/>
      </c>
      <c r="I133" s="1" t="str">
        <f t="shared" ref="I133:I196" si="19">IF($B133="","",IF(DAY($B133)&lt;15, IF(MONTH($B133)=1,13,MONTH($B133))-1, MONTH($B133)))</f>
        <v/>
      </c>
      <c r="J133" s="1" t="e">
        <f t="shared" ref="J133:J196" si="20">IF(I133=1,12,I133-1)</f>
        <v>#VALUE!</v>
      </c>
      <c r="K133" s="1" t="e">
        <f>VLOOKUP($J133,異動保険料_店舗!$A$8:$J$19,7)</f>
        <v>#VALUE!</v>
      </c>
      <c r="L133" s="1" t="e">
        <f>VLOOKUP($J133,異動保険料_店舗!$A$8:$J$19,8)</f>
        <v>#VALUE!</v>
      </c>
      <c r="M133" s="1" t="e">
        <f>VLOOKUP($J133,異動保険料_店舗!$A$8:$J$19,9)</f>
        <v>#VALUE!</v>
      </c>
      <c r="N133" s="1" t="e">
        <f>VLOOKUP($J133,異動保険料_店舗!$A$8:$J$19,10)</f>
        <v>#VALUE!</v>
      </c>
      <c r="O133" s="1" t="str">
        <f t="shared" si="18"/>
        <v/>
      </c>
      <c r="P133" s="1" t="e">
        <f t="shared" ref="P133:P196" si="21">IF(O133=1,12,O133-1)</f>
        <v>#VALUE!</v>
      </c>
      <c r="Q133" s="1" t="e">
        <f>VLOOKUP($P133,異動保険料_店舗!$A$23:$J$33,7)</f>
        <v>#VALUE!</v>
      </c>
      <c r="R133" s="1" t="e">
        <f>VLOOKUP($P133,異動保険料_店舗!$A$23:$J$33,8)</f>
        <v>#VALUE!</v>
      </c>
      <c r="S133" s="1" t="e">
        <f>VLOOKUP($P133,異動保険料_店舗!$A$23:$J$33,9)</f>
        <v>#VALUE!</v>
      </c>
      <c r="T133" s="1" t="e">
        <f>IF($B133=異動保険料_店舗!$E$2,異動保険料_店舗!$H$4*-1,VLOOKUP($P133,異動保険料_店舗!$A$23:$J$34,10))</f>
        <v>#VALUE!</v>
      </c>
      <c r="U133" s="1" t="str">
        <f t="shared" ref="U133:U196" si="22">I133</f>
        <v/>
      </c>
      <c r="V133" s="1" t="e">
        <f t="shared" ref="V133:V196" si="23">J133</f>
        <v>#VALUE!</v>
      </c>
      <c r="W133" s="1" t="e">
        <f>VLOOKUP($J133,異動保険料_薬剤師!$A$8:$J$19,7)</f>
        <v>#VALUE!</v>
      </c>
      <c r="X133" s="1" t="e">
        <f>VLOOKUP($J133,異動保険料_薬剤師!$A$8:$J$19,8)</f>
        <v>#VALUE!</v>
      </c>
      <c r="Y133" s="1" t="e">
        <f>VLOOKUP($J133,異動保険料_薬剤師!$A$8:$J$19,9)</f>
        <v>#VALUE!</v>
      </c>
      <c r="Z133" s="1" t="e">
        <f>VLOOKUP($J133,異動保険料_薬剤師!$A$8:$J$19,10)</f>
        <v>#VALUE!</v>
      </c>
      <c r="AA133" s="1" t="str">
        <f t="shared" ref="AA133:AA196" si="24">O133</f>
        <v/>
      </c>
      <c r="AB133" s="1" t="e">
        <f t="shared" ref="AB133:AB196" si="25">P133</f>
        <v>#VALUE!</v>
      </c>
      <c r="AC133" s="1" t="e">
        <f>VLOOKUP($P133,異動保険料_店舗!$A$23:$J$33,7)</f>
        <v>#VALUE!</v>
      </c>
      <c r="AD133" s="1" t="e">
        <f>VLOOKUP($P133,異動保険料_店舗!$A$23:$J$33,8)</f>
        <v>#VALUE!</v>
      </c>
      <c r="AE133" s="1" t="e">
        <f>VLOOKUP($P133,異動保険料_店舗!$A$23:$J$33,9)</f>
        <v>#VALUE!</v>
      </c>
      <c r="AF133" s="1" t="e">
        <f>IF($B133=異動保険料_薬剤師!$E$2,異動保険料_薬剤師!$H$4*-1,VLOOKUP($P133,異動保険料_薬剤師!$A$23:$J$34,10))</f>
        <v>#VALUE!</v>
      </c>
    </row>
    <row r="134" spans="1:32" ht="18" customHeight="1">
      <c r="A134" s="4" t="str">
        <f t="shared" ref="A134:A197" si="26">IF(B134="","",A133+1)</f>
        <v/>
      </c>
      <c r="B134" s="11"/>
      <c r="C134" s="9"/>
      <c r="D134" s="9"/>
      <c r="E134" s="10"/>
      <c r="F134" s="9"/>
      <c r="G134" s="9"/>
      <c r="H134" s="22" t="str">
        <f ca="1">IF(B134&gt;DATE(異動保険料_店舗!$B$1+1,2,14),"",IF($B134="","",IF($K$1=2,0,OFFSET($N134,0,$J$1+6*$K$1))))</f>
        <v/>
      </c>
      <c r="I134" s="1" t="str">
        <f t="shared" si="19"/>
        <v/>
      </c>
      <c r="J134" s="1" t="e">
        <f t="shared" si="20"/>
        <v>#VALUE!</v>
      </c>
      <c r="K134" s="1" t="e">
        <f>VLOOKUP($J134,異動保険料_店舗!$A$8:$J$19,7)</f>
        <v>#VALUE!</v>
      </c>
      <c r="L134" s="1" t="e">
        <f>VLOOKUP($J134,異動保険料_店舗!$A$8:$J$19,8)</f>
        <v>#VALUE!</v>
      </c>
      <c r="M134" s="1" t="e">
        <f>VLOOKUP($J134,異動保険料_店舗!$A$8:$J$19,9)</f>
        <v>#VALUE!</v>
      </c>
      <c r="N134" s="1" t="e">
        <f>VLOOKUP($J134,異動保険料_店舗!$A$8:$J$19,10)</f>
        <v>#VALUE!</v>
      </c>
      <c r="O134" s="1" t="str">
        <f t="shared" si="18"/>
        <v/>
      </c>
      <c r="P134" s="1" t="e">
        <f t="shared" si="21"/>
        <v>#VALUE!</v>
      </c>
      <c r="Q134" s="1" t="e">
        <f>VLOOKUP($P134,異動保険料_店舗!$A$23:$J$33,7)</f>
        <v>#VALUE!</v>
      </c>
      <c r="R134" s="1" t="e">
        <f>VLOOKUP($P134,異動保険料_店舗!$A$23:$J$33,8)</f>
        <v>#VALUE!</v>
      </c>
      <c r="S134" s="1" t="e">
        <f>VLOOKUP($P134,異動保険料_店舗!$A$23:$J$33,9)</f>
        <v>#VALUE!</v>
      </c>
      <c r="T134" s="1" t="e">
        <f>IF($B134=異動保険料_店舗!$E$2,異動保険料_店舗!$H$4*-1,VLOOKUP($P134,異動保険料_店舗!$A$23:$J$34,10))</f>
        <v>#VALUE!</v>
      </c>
      <c r="U134" s="1" t="str">
        <f t="shared" si="22"/>
        <v/>
      </c>
      <c r="V134" s="1" t="e">
        <f t="shared" si="23"/>
        <v>#VALUE!</v>
      </c>
      <c r="W134" s="1" t="e">
        <f>VLOOKUP($J134,異動保険料_薬剤師!$A$8:$J$19,7)</f>
        <v>#VALUE!</v>
      </c>
      <c r="X134" s="1" t="e">
        <f>VLOOKUP($J134,異動保険料_薬剤師!$A$8:$J$19,8)</f>
        <v>#VALUE!</v>
      </c>
      <c r="Y134" s="1" t="e">
        <f>VLOOKUP($J134,異動保険料_薬剤師!$A$8:$J$19,9)</f>
        <v>#VALUE!</v>
      </c>
      <c r="Z134" s="1" t="e">
        <f>VLOOKUP($J134,異動保険料_薬剤師!$A$8:$J$19,10)</f>
        <v>#VALUE!</v>
      </c>
      <c r="AA134" s="1" t="str">
        <f t="shared" si="24"/>
        <v/>
      </c>
      <c r="AB134" s="1" t="e">
        <f t="shared" si="25"/>
        <v>#VALUE!</v>
      </c>
      <c r="AC134" s="1" t="e">
        <f>VLOOKUP($P134,異動保険料_店舗!$A$23:$J$33,7)</f>
        <v>#VALUE!</v>
      </c>
      <c r="AD134" s="1" t="e">
        <f>VLOOKUP($P134,異動保険料_店舗!$A$23:$J$33,8)</f>
        <v>#VALUE!</v>
      </c>
      <c r="AE134" s="1" t="e">
        <f>VLOOKUP($P134,異動保険料_店舗!$A$23:$J$33,9)</f>
        <v>#VALUE!</v>
      </c>
      <c r="AF134" s="1" t="e">
        <f>IF($B134=異動保険料_薬剤師!$E$2,異動保険料_薬剤師!$H$4*-1,VLOOKUP($P134,異動保険料_薬剤師!$A$23:$J$34,10))</f>
        <v>#VALUE!</v>
      </c>
    </row>
    <row r="135" spans="1:32" ht="18" customHeight="1">
      <c r="A135" s="4" t="str">
        <f t="shared" si="26"/>
        <v/>
      </c>
      <c r="B135" s="11"/>
      <c r="C135" s="9"/>
      <c r="D135" s="9"/>
      <c r="E135" s="10"/>
      <c r="F135" s="9"/>
      <c r="G135" s="9"/>
      <c r="H135" s="22" t="str">
        <f ca="1">IF(B135&gt;DATE(異動保険料_店舗!$B$1+1,2,14),"",IF($B135="","",IF($K$1=2,0,OFFSET($N135,0,$J$1+6*$K$1))))</f>
        <v/>
      </c>
      <c r="I135" s="1" t="str">
        <f t="shared" si="19"/>
        <v/>
      </c>
      <c r="J135" s="1" t="e">
        <f t="shared" si="20"/>
        <v>#VALUE!</v>
      </c>
      <c r="K135" s="1" t="e">
        <f>VLOOKUP($J135,異動保険料_店舗!$A$8:$J$19,7)</f>
        <v>#VALUE!</v>
      </c>
      <c r="L135" s="1" t="e">
        <f>VLOOKUP($J135,異動保険料_店舗!$A$8:$J$19,8)</f>
        <v>#VALUE!</v>
      </c>
      <c r="M135" s="1" t="e">
        <f>VLOOKUP($J135,異動保険料_店舗!$A$8:$J$19,9)</f>
        <v>#VALUE!</v>
      </c>
      <c r="N135" s="1" t="e">
        <f>VLOOKUP($J135,異動保険料_店舗!$A$8:$J$19,10)</f>
        <v>#VALUE!</v>
      </c>
      <c r="O135" s="1" t="str">
        <f t="shared" si="18"/>
        <v/>
      </c>
      <c r="P135" s="1" t="e">
        <f t="shared" si="21"/>
        <v>#VALUE!</v>
      </c>
      <c r="Q135" s="1" t="e">
        <f>VLOOKUP($P135,異動保険料_店舗!$A$23:$J$33,7)</f>
        <v>#VALUE!</v>
      </c>
      <c r="R135" s="1" t="e">
        <f>VLOOKUP($P135,異動保険料_店舗!$A$23:$J$33,8)</f>
        <v>#VALUE!</v>
      </c>
      <c r="S135" s="1" t="e">
        <f>VLOOKUP($P135,異動保険料_店舗!$A$23:$J$33,9)</f>
        <v>#VALUE!</v>
      </c>
      <c r="T135" s="1" t="e">
        <f>IF($B135=異動保険料_店舗!$E$2,異動保険料_店舗!$H$4*-1,VLOOKUP($P135,異動保険料_店舗!$A$23:$J$34,10))</f>
        <v>#VALUE!</v>
      </c>
      <c r="U135" s="1" t="str">
        <f t="shared" si="22"/>
        <v/>
      </c>
      <c r="V135" s="1" t="e">
        <f t="shared" si="23"/>
        <v>#VALUE!</v>
      </c>
      <c r="W135" s="1" t="e">
        <f>VLOOKUP($J135,異動保険料_薬剤師!$A$8:$J$19,7)</f>
        <v>#VALUE!</v>
      </c>
      <c r="X135" s="1" t="e">
        <f>VLOOKUP($J135,異動保険料_薬剤師!$A$8:$J$19,8)</f>
        <v>#VALUE!</v>
      </c>
      <c r="Y135" s="1" t="e">
        <f>VLOOKUP($J135,異動保険料_薬剤師!$A$8:$J$19,9)</f>
        <v>#VALUE!</v>
      </c>
      <c r="Z135" s="1" t="e">
        <f>VLOOKUP($J135,異動保険料_薬剤師!$A$8:$J$19,10)</f>
        <v>#VALUE!</v>
      </c>
      <c r="AA135" s="1" t="str">
        <f t="shared" si="24"/>
        <v/>
      </c>
      <c r="AB135" s="1" t="e">
        <f t="shared" si="25"/>
        <v>#VALUE!</v>
      </c>
      <c r="AC135" s="1" t="e">
        <f>VLOOKUP($P135,異動保険料_店舗!$A$23:$J$33,7)</f>
        <v>#VALUE!</v>
      </c>
      <c r="AD135" s="1" t="e">
        <f>VLOOKUP($P135,異動保険料_店舗!$A$23:$J$33,8)</f>
        <v>#VALUE!</v>
      </c>
      <c r="AE135" s="1" t="e">
        <f>VLOOKUP($P135,異動保険料_店舗!$A$23:$J$33,9)</f>
        <v>#VALUE!</v>
      </c>
      <c r="AF135" s="1" t="e">
        <f>IF($B135=異動保険料_薬剤師!$E$2,異動保険料_薬剤師!$H$4*-1,VLOOKUP($P135,異動保険料_薬剤師!$A$23:$J$34,10))</f>
        <v>#VALUE!</v>
      </c>
    </row>
    <row r="136" spans="1:32" ht="18" customHeight="1">
      <c r="A136" s="4" t="str">
        <f t="shared" si="26"/>
        <v/>
      </c>
      <c r="B136" s="11"/>
      <c r="C136" s="9"/>
      <c r="D136" s="9"/>
      <c r="E136" s="10"/>
      <c r="F136" s="9"/>
      <c r="G136" s="9"/>
      <c r="H136" s="22" t="str">
        <f ca="1">IF(B136&gt;DATE(異動保険料_店舗!$B$1+1,2,14),"",IF($B136="","",IF($K$1=2,0,OFFSET($N136,0,$J$1+6*$K$1))))</f>
        <v/>
      </c>
      <c r="I136" s="1" t="str">
        <f t="shared" si="19"/>
        <v/>
      </c>
      <c r="J136" s="1" t="e">
        <f t="shared" si="20"/>
        <v>#VALUE!</v>
      </c>
      <c r="K136" s="1" t="e">
        <f>VLOOKUP($J136,異動保険料_店舗!$A$8:$J$19,7)</f>
        <v>#VALUE!</v>
      </c>
      <c r="L136" s="1" t="e">
        <f>VLOOKUP($J136,異動保険料_店舗!$A$8:$J$19,8)</f>
        <v>#VALUE!</v>
      </c>
      <c r="M136" s="1" t="e">
        <f>VLOOKUP($J136,異動保険料_店舗!$A$8:$J$19,9)</f>
        <v>#VALUE!</v>
      </c>
      <c r="N136" s="1" t="e">
        <f>VLOOKUP($J136,異動保険料_店舗!$A$8:$J$19,10)</f>
        <v>#VALUE!</v>
      </c>
      <c r="O136" s="1" t="str">
        <f t="shared" si="18"/>
        <v/>
      </c>
      <c r="P136" s="1" t="e">
        <f t="shared" si="21"/>
        <v>#VALUE!</v>
      </c>
      <c r="Q136" s="1" t="e">
        <f>VLOOKUP($P136,異動保険料_店舗!$A$23:$J$33,7)</f>
        <v>#VALUE!</v>
      </c>
      <c r="R136" s="1" t="e">
        <f>VLOOKUP($P136,異動保険料_店舗!$A$23:$J$33,8)</f>
        <v>#VALUE!</v>
      </c>
      <c r="S136" s="1" t="e">
        <f>VLOOKUP($P136,異動保険料_店舗!$A$23:$J$33,9)</f>
        <v>#VALUE!</v>
      </c>
      <c r="T136" s="1" t="e">
        <f>IF($B136=異動保険料_店舗!$E$2,異動保険料_店舗!$H$4*-1,VLOOKUP($P136,異動保険料_店舗!$A$23:$J$34,10))</f>
        <v>#VALUE!</v>
      </c>
      <c r="U136" s="1" t="str">
        <f t="shared" si="22"/>
        <v/>
      </c>
      <c r="V136" s="1" t="e">
        <f t="shared" si="23"/>
        <v>#VALUE!</v>
      </c>
      <c r="W136" s="1" t="e">
        <f>VLOOKUP($J136,異動保険料_薬剤師!$A$8:$J$19,7)</f>
        <v>#VALUE!</v>
      </c>
      <c r="X136" s="1" t="e">
        <f>VLOOKUP($J136,異動保険料_薬剤師!$A$8:$J$19,8)</f>
        <v>#VALUE!</v>
      </c>
      <c r="Y136" s="1" t="e">
        <f>VLOOKUP($J136,異動保険料_薬剤師!$A$8:$J$19,9)</f>
        <v>#VALUE!</v>
      </c>
      <c r="Z136" s="1" t="e">
        <f>VLOOKUP($J136,異動保険料_薬剤師!$A$8:$J$19,10)</f>
        <v>#VALUE!</v>
      </c>
      <c r="AA136" s="1" t="str">
        <f t="shared" si="24"/>
        <v/>
      </c>
      <c r="AB136" s="1" t="e">
        <f t="shared" si="25"/>
        <v>#VALUE!</v>
      </c>
      <c r="AC136" s="1" t="e">
        <f>VLOOKUP($P136,異動保険料_店舗!$A$23:$J$33,7)</f>
        <v>#VALUE!</v>
      </c>
      <c r="AD136" s="1" t="e">
        <f>VLOOKUP($P136,異動保険料_店舗!$A$23:$J$33,8)</f>
        <v>#VALUE!</v>
      </c>
      <c r="AE136" s="1" t="e">
        <f>VLOOKUP($P136,異動保険料_店舗!$A$23:$J$33,9)</f>
        <v>#VALUE!</v>
      </c>
      <c r="AF136" s="1" t="e">
        <f>IF($B136=異動保険料_薬剤師!$E$2,異動保険料_薬剤師!$H$4*-1,VLOOKUP($P136,異動保険料_薬剤師!$A$23:$J$34,10))</f>
        <v>#VALUE!</v>
      </c>
    </row>
    <row r="137" spans="1:32" ht="18" customHeight="1">
      <c r="A137" s="4" t="str">
        <f t="shared" si="26"/>
        <v/>
      </c>
      <c r="B137" s="11"/>
      <c r="C137" s="9"/>
      <c r="D137" s="9"/>
      <c r="E137" s="10"/>
      <c r="F137" s="9"/>
      <c r="G137" s="9"/>
      <c r="H137" s="22" t="str">
        <f ca="1">IF(B137&gt;DATE(異動保険料_店舗!$B$1+1,2,14),"",IF($B137="","",IF($K$1=2,0,OFFSET($N137,0,$J$1+6*$K$1))))</f>
        <v/>
      </c>
      <c r="I137" s="1" t="str">
        <f t="shared" si="19"/>
        <v/>
      </c>
      <c r="J137" s="1" t="e">
        <f t="shared" si="20"/>
        <v>#VALUE!</v>
      </c>
      <c r="K137" s="1" t="e">
        <f>VLOOKUP($J137,異動保険料_店舗!$A$8:$J$19,7)</f>
        <v>#VALUE!</v>
      </c>
      <c r="L137" s="1" t="e">
        <f>VLOOKUP($J137,異動保険料_店舗!$A$8:$J$19,8)</f>
        <v>#VALUE!</v>
      </c>
      <c r="M137" s="1" t="e">
        <f>VLOOKUP($J137,異動保険料_店舗!$A$8:$J$19,9)</f>
        <v>#VALUE!</v>
      </c>
      <c r="N137" s="1" t="e">
        <f>VLOOKUP($J137,異動保険料_店舗!$A$8:$J$19,10)</f>
        <v>#VALUE!</v>
      </c>
      <c r="O137" s="1" t="str">
        <f t="shared" si="18"/>
        <v/>
      </c>
      <c r="P137" s="1" t="e">
        <f t="shared" si="21"/>
        <v>#VALUE!</v>
      </c>
      <c r="Q137" s="1" t="e">
        <f>VLOOKUP($P137,異動保険料_店舗!$A$23:$J$33,7)</f>
        <v>#VALUE!</v>
      </c>
      <c r="R137" s="1" t="e">
        <f>VLOOKUP($P137,異動保険料_店舗!$A$23:$J$33,8)</f>
        <v>#VALUE!</v>
      </c>
      <c r="S137" s="1" t="e">
        <f>VLOOKUP($P137,異動保険料_店舗!$A$23:$J$33,9)</f>
        <v>#VALUE!</v>
      </c>
      <c r="T137" s="1" t="e">
        <f>IF($B137=異動保険料_店舗!$E$2,異動保険料_店舗!$H$4*-1,VLOOKUP($P137,異動保険料_店舗!$A$23:$J$34,10))</f>
        <v>#VALUE!</v>
      </c>
      <c r="U137" s="1" t="str">
        <f t="shared" si="22"/>
        <v/>
      </c>
      <c r="V137" s="1" t="e">
        <f t="shared" si="23"/>
        <v>#VALUE!</v>
      </c>
      <c r="W137" s="1" t="e">
        <f>VLOOKUP($J137,異動保険料_薬剤師!$A$8:$J$19,7)</f>
        <v>#VALUE!</v>
      </c>
      <c r="X137" s="1" t="e">
        <f>VLOOKUP($J137,異動保険料_薬剤師!$A$8:$J$19,8)</f>
        <v>#VALUE!</v>
      </c>
      <c r="Y137" s="1" t="e">
        <f>VLOOKUP($J137,異動保険料_薬剤師!$A$8:$J$19,9)</f>
        <v>#VALUE!</v>
      </c>
      <c r="Z137" s="1" t="e">
        <f>VLOOKUP($J137,異動保険料_薬剤師!$A$8:$J$19,10)</f>
        <v>#VALUE!</v>
      </c>
      <c r="AA137" s="1" t="str">
        <f t="shared" si="24"/>
        <v/>
      </c>
      <c r="AB137" s="1" t="e">
        <f t="shared" si="25"/>
        <v>#VALUE!</v>
      </c>
      <c r="AC137" s="1" t="e">
        <f>VLOOKUP($P137,異動保険料_店舗!$A$23:$J$33,7)</f>
        <v>#VALUE!</v>
      </c>
      <c r="AD137" s="1" t="e">
        <f>VLOOKUP($P137,異動保険料_店舗!$A$23:$J$33,8)</f>
        <v>#VALUE!</v>
      </c>
      <c r="AE137" s="1" t="e">
        <f>VLOOKUP($P137,異動保険料_店舗!$A$23:$J$33,9)</f>
        <v>#VALUE!</v>
      </c>
      <c r="AF137" s="1" t="e">
        <f>IF($B137=異動保険料_薬剤師!$E$2,異動保険料_薬剤師!$H$4*-1,VLOOKUP($P137,異動保険料_薬剤師!$A$23:$J$34,10))</f>
        <v>#VALUE!</v>
      </c>
    </row>
    <row r="138" spans="1:32" ht="18" customHeight="1">
      <c r="A138" s="4" t="str">
        <f t="shared" si="26"/>
        <v/>
      </c>
      <c r="B138" s="11"/>
      <c r="C138" s="9"/>
      <c r="D138" s="9"/>
      <c r="E138" s="10"/>
      <c r="F138" s="9"/>
      <c r="G138" s="9"/>
      <c r="H138" s="22" t="str">
        <f ca="1">IF(B138&gt;DATE(異動保険料_店舗!$B$1+1,2,14),"",IF($B138="","",IF($K$1=2,0,OFFSET($N138,0,$J$1+6*$K$1))))</f>
        <v/>
      </c>
      <c r="I138" s="1" t="str">
        <f t="shared" si="19"/>
        <v/>
      </c>
      <c r="J138" s="1" t="e">
        <f t="shared" si="20"/>
        <v>#VALUE!</v>
      </c>
      <c r="K138" s="1" t="e">
        <f>VLOOKUP($J138,異動保険料_店舗!$A$8:$J$19,7)</f>
        <v>#VALUE!</v>
      </c>
      <c r="L138" s="1" t="e">
        <f>VLOOKUP($J138,異動保険料_店舗!$A$8:$J$19,8)</f>
        <v>#VALUE!</v>
      </c>
      <c r="M138" s="1" t="e">
        <f>VLOOKUP($J138,異動保険料_店舗!$A$8:$J$19,9)</f>
        <v>#VALUE!</v>
      </c>
      <c r="N138" s="1" t="e">
        <f>VLOOKUP($J138,異動保険料_店舗!$A$8:$J$19,10)</f>
        <v>#VALUE!</v>
      </c>
      <c r="O138" s="1" t="str">
        <f t="shared" si="18"/>
        <v/>
      </c>
      <c r="P138" s="1" t="e">
        <f t="shared" si="21"/>
        <v>#VALUE!</v>
      </c>
      <c r="Q138" s="1" t="e">
        <f>VLOOKUP($P138,異動保険料_店舗!$A$23:$J$33,7)</f>
        <v>#VALUE!</v>
      </c>
      <c r="R138" s="1" t="e">
        <f>VLOOKUP($P138,異動保険料_店舗!$A$23:$J$33,8)</f>
        <v>#VALUE!</v>
      </c>
      <c r="S138" s="1" t="e">
        <f>VLOOKUP($P138,異動保険料_店舗!$A$23:$J$33,9)</f>
        <v>#VALUE!</v>
      </c>
      <c r="T138" s="1" t="e">
        <f>IF($B138=異動保険料_店舗!$E$2,異動保険料_店舗!$H$4*-1,VLOOKUP($P138,異動保険料_店舗!$A$23:$J$34,10))</f>
        <v>#VALUE!</v>
      </c>
      <c r="U138" s="1" t="str">
        <f t="shared" si="22"/>
        <v/>
      </c>
      <c r="V138" s="1" t="e">
        <f t="shared" si="23"/>
        <v>#VALUE!</v>
      </c>
      <c r="W138" s="1" t="e">
        <f>VLOOKUP($J138,異動保険料_薬剤師!$A$8:$J$19,7)</f>
        <v>#VALUE!</v>
      </c>
      <c r="X138" s="1" t="e">
        <f>VLOOKUP($J138,異動保険料_薬剤師!$A$8:$J$19,8)</f>
        <v>#VALUE!</v>
      </c>
      <c r="Y138" s="1" t="e">
        <f>VLOOKUP($J138,異動保険料_薬剤師!$A$8:$J$19,9)</f>
        <v>#VALUE!</v>
      </c>
      <c r="Z138" s="1" t="e">
        <f>VLOOKUP($J138,異動保険料_薬剤師!$A$8:$J$19,10)</f>
        <v>#VALUE!</v>
      </c>
      <c r="AA138" s="1" t="str">
        <f t="shared" si="24"/>
        <v/>
      </c>
      <c r="AB138" s="1" t="e">
        <f t="shared" si="25"/>
        <v>#VALUE!</v>
      </c>
      <c r="AC138" s="1" t="e">
        <f>VLOOKUP($P138,異動保険料_店舗!$A$23:$J$33,7)</f>
        <v>#VALUE!</v>
      </c>
      <c r="AD138" s="1" t="e">
        <f>VLOOKUP($P138,異動保険料_店舗!$A$23:$J$33,8)</f>
        <v>#VALUE!</v>
      </c>
      <c r="AE138" s="1" t="e">
        <f>VLOOKUP($P138,異動保険料_店舗!$A$23:$J$33,9)</f>
        <v>#VALUE!</v>
      </c>
      <c r="AF138" s="1" t="e">
        <f>IF($B138=異動保険料_薬剤師!$E$2,異動保険料_薬剤師!$H$4*-1,VLOOKUP($P138,異動保険料_薬剤師!$A$23:$J$34,10))</f>
        <v>#VALUE!</v>
      </c>
    </row>
    <row r="139" spans="1:32" ht="18" customHeight="1">
      <c r="A139" s="4" t="str">
        <f t="shared" si="26"/>
        <v/>
      </c>
      <c r="B139" s="11"/>
      <c r="C139" s="9"/>
      <c r="D139" s="9"/>
      <c r="E139" s="10"/>
      <c r="F139" s="9"/>
      <c r="G139" s="9"/>
      <c r="H139" s="22" t="str">
        <f ca="1">IF(B139&gt;DATE(異動保険料_店舗!$B$1+1,2,14),"",IF($B139="","",IF($K$1=2,0,OFFSET($N139,0,$J$1+6*$K$1))))</f>
        <v/>
      </c>
      <c r="I139" s="1" t="str">
        <f t="shared" si="19"/>
        <v/>
      </c>
      <c r="J139" s="1" t="e">
        <f t="shared" si="20"/>
        <v>#VALUE!</v>
      </c>
      <c r="K139" s="1" t="e">
        <f>VLOOKUP($J139,異動保険料_店舗!$A$8:$J$19,7)</f>
        <v>#VALUE!</v>
      </c>
      <c r="L139" s="1" t="e">
        <f>VLOOKUP($J139,異動保険料_店舗!$A$8:$J$19,8)</f>
        <v>#VALUE!</v>
      </c>
      <c r="M139" s="1" t="e">
        <f>VLOOKUP($J139,異動保険料_店舗!$A$8:$J$19,9)</f>
        <v>#VALUE!</v>
      </c>
      <c r="N139" s="1" t="e">
        <f>VLOOKUP($J139,異動保険料_店舗!$A$8:$J$19,10)</f>
        <v>#VALUE!</v>
      </c>
      <c r="O139" s="1" t="str">
        <f t="shared" si="18"/>
        <v/>
      </c>
      <c r="P139" s="1" t="e">
        <f t="shared" si="21"/>
        <v>#VALUE!</v>
      </c>
      <c r="Q139" s="1" t="e">
        <f>VLOOKUP($P139,異動保険料_店舗!$A$23:$J$33,7)</f>
        <v>#VALUE!</v>
      </c>
      <c r="R139" s="1" t="e">
        <f>VLOOKUP($P139,異動保険料_店舗!$A$23:$J$33,8)</f>
        <v>#VALUE!</v>
      </c>
      <c r="S139" s="1" t="e">
        <f>VLOOKUP($P139,異動保険料_店舗!$A$23:$J$33,9)</f>
        <v>#VALUE!</v>
      </c>
      <c r="T139" s="1" t="e">
        <f>IF($B139=異動保険料_店舗!$E$2,異動保険料_店舗!$H$4*-1,VLOOKUP($P139,異動保険料_店舗!$A$23:$J$34,10))</f>
        <v>#VALUE!</v>
      </c>
      <c r="U139" s="1" t="str">
        <f t="shared" si="22"/>
        <v/>
      </c>
      <c r="V139" s="1" t="e">
        <f t="shared" si="23"/>
        <v>#VALUE!</v>
      </c>
      <c r="W139" s="1" t="e">
        <f>VLOOKUP($J139,異動保険料_薬剤師!$A$8:$J$19,7)</f>
        <v>#VALUE!</v>
      </c>
      <c r="X139" s="1" t="e">
        <f>VLOOKUP($J139,異動保険料_薬剤師!$A$8:$J$19,8)</f>
        <v>#VALUE!</v>
      </c>
      <c r="Y139" s="1" t="e">
        <f>VLOOKUP($J139,異動保険料_薬剤師!$A$8:$J$19,9)</f>
        <v>#VALUE!</v>
      </c>
      <c r="Z139" s="1" t="e">
        <f>VLOOKUP($J139,異動保険料_薬剤師!$A$8:$J$19,10)</f>
        <v>#VALUE!</v>
      </c>
      <c r="AA139" s="1" t="str">
        <f t="shared" si="24"/>
        <v/>
      </c>
      <c r="AB139" s="1" t="e">
        <f t="shared" si="25"/>
        <v>#VALUE!</v>
      </c>
      <c r="AC139" s="1" t="e">
        <f>VLOOKUP($P139,異動保険料_店舗!$A$23:$J$33,7)</f>
        <v>#VALUE!</v>
      </c>
      <c r="AD139" s="1" t="e">
        <f>VLOOKUP($P139,異動保険料_店舗!$A$23:$J$33,8)</f>
        <v>#VALUE!</v>
      </c>
      <c r="AE139" s="1" t="e">
        <f>VLOOKUP($P139,異動保険料_店舗!$A$23:$J$33,9)</f>
        <v>#VALUE!</v>
      </c>
      <c r="AF139" s="1" t="e">
        <f>IF($B139=異動保険料_薬剤師!$E$2,異動保険料_薬剤師!$H$4*-1,VLOOKUP($P139,異動保険料_薬剤師!$A$23:$J$34,10))</f>
        <v>#VALUE!</v>
      </c>
    </row>
    <row r="140" spans="1:32" ht="18" customHeight="1">
      <c r="A140" s="4" t="str">
        <f t="shared" si="26"/>
        <v/>
      </c>
      <c r="B140" s="11"/>
      <c r="C140" s="9"/>
      <c r="D140" s="9"/>
      <c r="E140" s="10"/>
      <c r="F140" s="9"/>
      <c r="G140" s="9"/>
      <c r="H140" s="22" t="str">
        <f ca="1">IF(B140&gt;DATE(異動保険料_店舗!$B$1+1,2,14),"",IF($B140="","",IF($K$1=2,0,OFFSET($N140,0,$J$1+6*$K$1))))</f>
        <v/>
      </c>
      <c r="I140" s="1" t="str">
        <f t="shared" si="19"/>
        <v/>
      </c>
      <c r="J140" s="1" t="e">
        <f t="shared" si="20"/>
        <v>#VALUE!</v>
      </c>
      <c r="K140" s="1" t="e">
        <f>VLOOKUP($J140,異動保険料_店舗!$A$8:$J$19,7)</f>
        <v>#VALUE!</v>
      </c>
      <c r="L140" s="1" t="e">
        <f>VLOOKUP($J140,異動保険料_店舗!$A$8:$J$19,8)</f>
        <v>#VALUE!</v>
      </c>
      <c r="M140" s="1" t="e">
        <f>VLOOKUP($J140,異動保険料_店舗!$A$8:$J$19,9)</f>
        <v>#VALUE!</v>
      </c>
      <c r="N140" s="1" t="e">
        <f>VLOOKUP($J140,異動保険料_店舗!$A$8:$J$19,10)</f>
        <v>#VALUE!</v>
      </c>
      <c r="O140" s="1" t="str">
        <f t="shared" si="18"/>
        <v/>
      </c>
      <c r="P140" s="1" t="e">
        <f t="shared" si="21"/>
        <v>#VALUE!</v>
      </c>
      <c r="Q140" s="1" t="e">
        <f>VLOOKUP($P140,異動保険料_店舗!$A$23:$J$33,7)</f>
        <v>#VALUE!</v>
      </c>
      <c r="R140" s="1" t="e">
        <f>VLOOKUP($P140,異動保険料_店舗!$A$23:$J$33,8)</f>
        <v>#VALUE!</v>
      </c>
      <c r="S140" s="1" t="e">
        <f>VLOOKUP($P140,異動保険料_店舗!$A$23:$J$33,9)</f>
        <v>#VALUE!</v>
      </c>
      <c r="T140" s="1" t="e">
        <f>IF($B140=異動保険料_店舗!$E$2,異動保険料_店舗!$H$4*-1,VLOOKUP($P140,異動保険料_店舗!$A$23:$J$34,10))</f>
        <v>#VALUE!</v>
      </c>
      <c r="U140" s="1" t="str">
        <f t="shared" si="22"/>
        <v/>
      </c>
      <c r="V140" s="1" t="e">
        <f t="shared" si="23"/>
        <v>#VALUE!</v>
      </c>
      <c r="W140" s="1" t="e">
        <f>VLOOKUP($J140,異動保険料_薬剤師!$A$8:$J$19,7)</f>
        <v>#VALUE!</v>
      </c>
      <c r="X140" s="1" t="e">
        <f>VLOOKUP($J140,異動保険料_薬剤師!$A$8:$J$19,8)</f>
        <v>#VALUE!</v>
      </c>
      <c r="Y140" s="1" t="e">
        <f>VLOOKUP($J140,異動保険料_薬剤師!$A$8:$J$19,9)</f>
        <v>#VALUE!</v>
      </c>
      <c r="Z140" s="1" t="e">
        <f>VLOOKUP($J140,異動保険料_薬剤師!$A$8:$J$19,10)</f>
        <v>#VALUE!</v>
      </c>
      <c r="AA140" s="1" t="str">
        <f t="shared" si="24"/>
        <v/>
      </c>
      <c r="AB140" s="1" t="e">
        <f t="shared" si="25"/>
        <v>#VALUE!</v>
      </c>
      <c r="AC140" s="1" t="e">
        <f>VLOOKUP($P140,異動保険料_店舗!$A$23:$J$33,7)</f>
        <v>#VALUE!</v>
      </c>
      <c r="AD140" s="1" t="e">
        <f>VLOOKUP($P140,異動保険料_店舗!$A$23:$J$33,8)</f>
        <v>#VALUE!</v>
      </c>
      <c r="AE140" s="1" t="e">
        <f>VLOOKUP($P140,異動保険料_店舗!$A$23:$J$33,9)</f>
        <v>#VALUE!</v>
      </c>
      <c r="AF140" s="1" t="e">
        <f>IF($B140=異動保険料_薬剤師!$E$2,異動保険料_薬剤師!$H$4*-1,VLOOKUP($P140,異動保険料_薬剤師!$A$23:$J$34,10))</f>
        <v>#VALUE!</v>
      </c>
    </row>
    <row r="141" spans="1:32" ht="18" customHeight="1">
      <c r="A141" s="4" t="str">
        <f t="shared" si="26"/>
        <v/>
      </c>
      <c r="B141" s="11"/>
      <c r="C141" s="9"/>
      <c r="D141" s="9"/>
      <c r="E141" s="10"/>
      <c r="F141" s="9"/>
      <c r="G141" s="9"/>
      <c r="H141" s="22" t="str">
        <f ca="1">IF(B141&gt;DATE(異動保険料_店舗!$B$1+1,2,14),"",IF($B141="","",IF($K$1=2,0,OFFSET($N141,0,$J$1+6*$K$1))))</f>
        <v/>
      </c>
      <c r="I141" s="1" t="str">
        <f t="shared" si="19"/>
        <v/>
      </c>
      <c r="J141" s="1" t="e">
        <f t="shared" si="20"/>
        <v>#VALUE!</v>
      </c>
      <c r="K141" s="1" t="e">
        <f>VLOOKUP($J141,異動保険料_店舗!$A$8:$J$19,7)</f>
        <v>#VALUE!</v>
      </c>
      <c r="L141" s="1" t="e">
        <f>VLOOKUP($J141,異動保険料_店舗!$A$8:$J$19,8)</f>
        <v>#VALUE!</v>
      </c>
      <c r="M141" s="1" t="e">
        <f>VLOOKUP($J141,異動保険料_店舗!$A$8:$J$19,9)</f>
        <v>#VALUE!</v>
      </c>
      <c r="N141" s="1" t="e">
        <f>VLOOKUP($J141,異動保険料_店舗!$A$8:$J$19,10)</f>
        <v>#VALUE!</v>
      </c>
      <c r="O141" s="1" t="str">
        <f t="shared" si="18"/>
        <v/>
      </c>
      <c r="P141" s="1" t="e">
        <f t="shared" si="21"/>
        <v>#VALUE!</v>
      </c>
      <c r="Q141" s="1" t="e">
        <f>VLOOKUP($P141,異動保険料_店舗!$A$23:$J$33,7)</f>
        <v>#VALUE!</v>
      </c>
      <c r="R141" s="1" t="e">
        <f>VLOOKUP($P141,異動保険料_店舗!$A$23:$J$33,8)</f>
        <v>#VALUE!</v>
      </c>
      <c r="S141" s="1" t="e">
        <f>VLOOKUP($P141,異動保険料_店舗!$A$23:$J$33,9)</f>
        <v>#VALUE!</v>
      </c>
      <c r="T141" s="1" t="e">
        <f>IF($B141=異動保険料_店舗!$E$2,異動保険料_店舗!$H$4*-1,VLOOKUP($P141,異動保険料_店舗!$A$23:$J$34,10))</f>
        <v>#VALUE!</v>
      </c>
      <c r="U141" s="1" t="str">
        <f t="shared" si="22"/>
        <v/>
      </c>
      <c r="V141" s="1" t="e">
        <f t="shared" si="23"/>
        <v>#VALUE!</v>
      </c>
      <c r="W141" s="1" t="e">
        <f>VLOOKUP($J141,異動保険料_薬剤師!$A$8:$J$19,7)</f>
        <v>#VALUE!</v>
      </c>
      <c r="X141" s="1" t="e">
        <f>VLOOKUP($J141,異動保険料_薬剤師!$A$8:$J$19,8)</f>
        <v>#VALUE!</v>
      </c>
      <c r="Y141" s="1" t="e">
        <f>VLOOKUP($J141,異動保険料_薬剤師!$A$8:$J$19,9)</f>
        <v>#VALUE!</v>
      </c>
      <c r="Z141" s="1" t="e">
        <f>VLOOKUP($J141,異動保険料_薬剤師!$A$8:$J$19,10)</f>
        <v>#VALUE!</v>
      </c>
      <c r="AA141" s="1" t="str">
        <f t="shared" si="24"/>
        <v/>
      </c>
      <c r="AB141" s="1" t="e">
        <f t="shared" si="25"/>
        <v>#VALUE!</v>
      </c>
      <c r="AC141" s="1" t="e">
        <f>VLOOKUP($P141,異動保険料_店舗!$A$23:$J$33,7)</f>
        <v>#VALUE!</v>
      </c>
      <c r="AD141" s="1" t="e">
        <f>VLOOKUP($P141,異動保険料_店舗!$A$23:$J$33,8)</f>
        <v>#VALUE!</v>
      </c>
      <c r="AE141" s="1" t="e">
        <f>VLOOKUP($P141,異動保険料_店舗!$A$23:$J$33,9)</f>
        <v>#VALUE!</v>
      </c>
      <c r="AF141" s="1" t="e">
        <f>IF($B141=異動保険料_薬剤師!$E$2,異動保険料_薬剤師!$H$4*-1,VLOOKUP($P141,異動保険料_薬剤師!$A$23:$J$34,10))</f>
        <v>#VALUE!</v>
      </c>
    </row>
    <row r="142" spans="1:32" ht="18" customHeight="1">
      <c r="A142" s="4" t="str">
        <f t="shared" si="26"/>
        <v/>
      </c>
      <c r="B142" s="11"/>
      <c r="C142" s="9"/>
      <c r="D142" s="9"/>
      <c r="E142" s="10"/>
      <c r="F142" s="9"/>
      <c r="G142" s="9"/>
      <c r="H142" s="22" t="str">
        <f ca="1">IF(B142&gt;DATE(異動保険料_店舗!$B$1+1,2,14),"",IF($B142="","",IF($K$1=2,0,OFFSET($N142,0,$J$1+6*$K$1))))</f>
        <v/>
      </c>
      <c r="I142" s="1" t="str">
        <f t="shared" si="19"/>
        <v/>
      </c>
      <c r="J142" s="1" t="e">
        <f t="shared" si="20"/>
        <v>#VALUE!</v>
      </c>
      <c r="K142" s="1" t="e">
        <f>VLOOKUP($J142,異動保険料_店舗!$A$8:$J$19,7)</f>
        <v>#VALUE!</v>
      </c>
      <c r="L142" s="1" t="e">
        <f>VLOOKUP($J142,異動保険料_店舗!$A$8:$J$19,8)</f>
        <v>#VALUE!</v>
      </c>
      <c r="M142" s="1" t="e">
        <f>VLOOKUP($J142,異動保険料_店舗!$A$8:$J$19,9)</f>
        <v>#VALUE!</v>
      </c>
      <c r="N142" s="1" t="e">
        <f>VLOOKUP($J142,異動保険料_店舗!$A$8:$J$19,10)</f>
        <v>#VALUE!</v>
      </c>
      <c r="O142" s="1" t="str">
        <f t="shared" si="18"/>
        <v/>
      </c>
      <c r="P142" s="1" t="e">
        <f t="shared" si="21"/>
        <v>#VALUE!</v>
      </c>
      <c r="Q142" s="1" t="e">
        <f>VLOOKUP($P142,異動保険料_店舗!$A$23:$J$33,7)</f>
        <v>#VALUE!</v>
      </c>
      <c r="R142" s="1" t="e">
        <f>VLOOKUP($P142,異動保険料_店舗!$A$23:$J$33,8)</f>
        <v>#VALUE!</v>
      </c>
      <c r="S142" s="1" t="e">
        <f>VLOOKUP($P142,異動保険料_店舗!$A$23:$J$33,9)</f>
        <v>#VALUE!</v>
      </c>
      <c r="T142" s="1" t="e">
        <f>IF($B142=異動保険料_店舗!$E$2,異動保険料_店舗!$H$4*-1,VLOOKUP($P142,異動保険料_店舗!$A$23:$J$34,10))</f>
        <v>#VALUE!</v>
      </c>
      <c r="U142" s="1" t="str">
        <f t="shared" si="22"/>
        <v/>
      </c>
      <c r="V142" s="1" t="e">
        <f t="shared" si="23"/>
        <v>#VALUE!</v>
      </c>
      <c r="W142" s="1" t="e">
        <f>VLOOKUP($J142,異動保険料_薬剤師!$A$8:$J$19,7)</f>
        <v>#VALUE!</v>
      </c>
      <c r="X142" s="1" t="e">
        <f>VLOOKUP($J142,異動保険料_薬剤師!$A$8:$J$19,8)</f>
        <v>#VALUE!</v>
      </c>
      <c r="Y142" s="1" t="e">
        <f>VLOOKUP($J142,異動保険料_薬剤師!$A$8:$J$19,9)</f>
        <v>#VALUE!</v>
      </c>
      <c r="Z142" s="1" t="e">
        <f>VLOOKUP($J142,異動保険料_薬剤師!$A$8:$J$19,10)</f>
        <v>#VALUE!</v>
      </c>
      <c r="AA142" s="1" t="str">
        <f t="shared" si="24"/>
        <v/>
      </c>
      <c r="AB142" s="1" t="e">
        <f t="shared" si="25"/>
        <v>#VALUE!</v>
      </c>
      <c r="AC142" s="1" t="e">
        <f>VLOOKUP($P142,異動保険料_店舗!$A$23:$J$33,7)</f>
        <v>#VALUE!</v>
      </c>
      <c r="AD142" s="1" t="e">
        <f>VLOOKUP($P142,異動保険料_店舗!$A$23:$J$33,8)</f>
        <v>#VALUE!</v>
      </c>
      <c r="AE142" s="1" t="e">
        <f>VLOOKUP($P142,異動保険料_店舗!$A$23:$J$33,9)</f>
        <v>#VALUE!</v>
      </c>
      <c r="AF142" s="1" t="e">
        <f>IF($B142=異動保険料_薬剤師!$E$2,異動保険料_薬剤師!$H$4*-1,VLOOKUP($P142,異動保険料_薬剤師!$A$23:$J$34,10))</f>
        <v>#VALUE!</v>
      </c>
    </row>
    <row r="143" spans="1:32" ht="18" customHeight="1">
      <c r="A143" s="4" t="str">
        <f t="shared" si="26"/>
        <v/>
      </c>
      <c r="B143" s="11"/>
      <c r="C143" s="9"/>
      <c r="D143" s="9"/>
      <c r="E143" s="10"/>
      <c r="F143" s="9"/>
      <c r="G143" s="9"/>
      <c r="H143" s="22" t="str">
        <f ca="1">IF(B143&gt;DATE(異動保険料_店舗!$B$1+1,2,14),"",IF($B143="","",IF($K$1=2,0,OFFSET($N143,0,$J$1+6*$K$1))))</f>
        <v/>
      </c>
      <c r="I143" s="1" t="str">
        <f t="shared" si="19"/>
        <v/>
      </c>
      <c r="J143" s="1" t="e">
        <f t="shared" si="20"/>
        <v>#VALUE!</v>
      </c>
      <c r="K143" s="1" t="e">
        <f>VLOOKUP($J143,異動保険料_店舗!$A$8:$J$19,7)</f>
        <v>#VALUE!</v>
      </c>
      <c r="L143" s="1" t="e">
        <f>VLOOKUP($J143,異動保険料_店舗!$A$8:$J$19,8)</f>
        <v>#VALUE!</v>
      </c>
      <c r="M143" s="1" t="e">
        <f>VLOOKUP($J143,異動保険料_店舗!$A$8:$J$19,9)</f>
        <v>#VALUE!</v>
      </c>
      <c r="N143" s="1" t="e">
        <f>VLOOKUP($J143,異動保険料_店舗!$A$8:$J$19,10)</f>
        <v>#VALUE!</v>
      </c>
      <c r="O143" s="1" t="str">
        <f t="shared" si="18"/>
        <v/>
      </c>
      <c r="P143" s="1" t="e">
        <f t="shared" si="21"/>
        <v>#VALUE!</v>
      </c>
      <c r="Q143" s="1" t="e">
        <f>VLOOKUP($P143,異動保険料_店舗!$A$23:$J$33,7)</f>
        <v>#VALUE!</v>
      </c>
      <c r="R143" s="1" t="e">
        <f>VLOOKUP($P143,異動保険料_店舗!$A$23:$J$33,8)</f>
        <v>#VALUE!</v>
      </c>
      <c r="S143" s="1" t="e">
        <f>VLOOKUP($P143,異動保険料_店舗!$A$23:$J$33,9)</f>
        <v>#VALUE!</v>
      </c>
      <c r="T143" s="1" t="e">
        <f>IF($B143=異動保険料_店舗!$E$2,異動保険料_店舗!$H$4*-1,VLOOKUP($P143,異動保険料_店舗!$A$23:$J$34,10))</f>
        <v>#VALUE!</v>
      </c>
      <c r="U143" s="1" t="str">
        <f t="shared" si="22"/>
        <v/>
      </c>
      <c r="V143" s="1" t="e">
        <f t="shared" si="23"/>
        <v>#VALUE!</v>
      </c>
      <c r="W143" s="1" t="e">
        <f>VLOOKUP($J143,異動保険料_薬剤師!$A$8:$J$19,7)</f>
        <v>#VALUE!</v>
      </c>
      <c r="X143" s="1" t="e">
        <f>VLOOKUP($J143,異動保険料_薬剤師!$A$8:$J$19,8)</f>
        <v>#VALUE!</v>
      </c>
      <c r="Y143" s="1" t="e">
        <f>VLOOKUP($J143,異動保険料_薬剤師!$A$8:$J$19,9)</f>
        <v>#VALUE!</v>
      </c>
      <c r="Z143" s="1" t="e">
        <f>VLOOKUP($J143,異動保険料_薬剤師!$A$8:$J$19,10)</f>
        <v>#VALUE!</v>
      </c>
      <c r="AA143" s="1" t="str">
        <f t="shared" si="24"/>
        <v/>
      </c>
      <c r="AB143" s="1" t="e">
        <f t="shared" si="25"/>
        <v>#VALUE!</v>
      </c>
      <c r="AC143" s="1" t="e">
        <f>VLOOKUP($P143,異動保険料_店舗!$A$23:$J$33,7)</f>
        <v>#VALUE!</v>
      </c>
      <c r="AD143" s="1" t="e">
        <f>VLOOKUP($P143,異動保険料_店舗!$A$23:$J$33,8)</f>
        <v>#VALUE!</v>
      </c>
      <c r="AE143" s="1" t="e">
        <f>VLOOKUP($P143,異動保険料_店舗!$A$23:$J$33,9)</f>
        <v>#VALUE!</v>
      </c>
      <c r="AF143" s="1" t="e">
        <f>IF($B143=異動保険料_薬剤師!$E$2,異動保険料_薬剤師!$H$4*-1,VLOOKUP($P143,異動保険料_薬剤師!$A$23:$J$34,10))</f>
        <v>#VALUE!</v>
      </c>
    </row>
    <row r="144" spans="1:32" ht="18" customHeight="1">
      <c r="A144" s="4" t="str">
        <f t="shared" si="26"/>
        <v/>
      </c>
      <c r="B144" s="11"/>
      <c r="C144" s="9"/>
      <c r="D144" s="9"/>
      <c r="E144" s="10"/>
      <c r="F144" s="9"/>
      <c r="G144" s="9"/>
      <c r="H144" s="22" t="str">
        <f ca="1">IF(B144&gt;DATE(異動保険料_店舗!$B$1+1,2,14),"",IF($B144="","",IF($K$1=2,0,OFFSET($N144,0,$J$1+6*$K$1))))</f>
        <v/>
      </c>
      <c r="I144" s="1" t="str">
        <f t="shared" si="19"/>
        <v/>
      </c>
      <c r="J144" s="1" t="e">
        <f t="shared" si="20"/>
        <v>#VALUE!</v>
      </c>
      <c r="K144" s="1" t="e">
        <f>VLOOKUP($J144,異動保険料_店舗!$A$8:$J$19,7)</f>
        <v>#VALUE!</v>
      </c>
      <c r="L144" s="1" t="e">
        <f>VLOOKUP($J144,異動保険料_店舗!$A$8:$J$19,8)</f>
        <v>#VALUE!</v>
      </c>
      <c r="M144" s="1" t="e">
        <f>VLOOKUP($J144,異動保険料_店舗!$A$8:$J$19,9)</f>
        <v>#VALUE!</v>
      </c>
      <c r="N144" s="1" t="e">
        <f>VLOOKUP($J144,異動保険料_店舗!$A$8:$J$19,10)</f>
        <v>#VALUE!</v>
      </c>
      <c r="O144" s="1" t="str">
        <f t="shared" si="18"/>
        <v/>
      </c>
      <c r="P144" s="1" t="e">
        <f t="shared" si="21"/>
        <v>#VALUE!</v>
      </c>
      <c r="Q144" s="1" t="e">
        <f>VLOOKUP($P144,異動保険料_店舗!$A$23:$J$33,7)</f>
        <v>#VALUE!</v>
      </c>
      <c r="R144" s="1" t="e">
        <f>VLOOKUP($P144,異動保険料_店舗!$A$23:$J$33,8)</f>
        <v>#VALUE!</v>
      </c>
      <c r="S144" s="1" t="e">
        <f>VLOOKUP($P144,異動保険料_店舗!$A$23:$J$33,9)</f>
        <v>#VALUE!</v>
      </c>
      <c r="T144" s="1" t="e">
        <f>IF($B144=異動保険料_店舗!$E$2,異動保険料_店舗!$H$4*-1,VLOOKUP($P144,異動保険料_店舗!$A$23:$J$34,10))</f>
        <v>#VALUE!</v>
      </c>
      <c r="U144" s="1" t="str">
        <f t="shared" si="22"/>
        <v/>
      </c>
      <c r="V144" s="1" t="e">
        <f t="shared" si="23"/>
        <v>#VALUE!</v>
      </c>
      <c r="W144" s="1" t="e">
        <f>VLOOKUP($J144,異動保険料_薬剤師!$A$8:$J$19,7)</f>
        <v>#VALUE!</v>
      </c>
      <c r="X144" s="1" t="e">
        <f>VLOOKUP($J144,異動保険料_薬剤師!$A$8:$J$19,8)</f>
        <v>#VALUE!</v>
      </c>
      <c r="Y144" s="1" t="e">
        <f>VLOOKUP($J144,異動保険料_薬剤師!$A$8:$J$19,9)</f>
        <v>#VALUE!</v>
      </c>
      <c r="Z144" s="1" t="e">
        <f>VLOOKUP($J144,異動保険料_薬剤師!$A$8:$J$19,10)</f>
        <v>#VALUE!</v>
      </c>
      <c r="AA144" s="1" t="str">
        <f t="shared" si="24"/>
        <v/>
      </c>
      <c r="AB144" s="1" t="e">
        <f t="shared" si="25"/>
        <v>#VALUE!</v>
      </c>
      <c r="AC144" s="1" t="e">
        <f>VLOOKUP($P144,異動保険料_店舗!$A$23:$J$33,7)</f>
        <v>#VALUE!</v>
      </c>
      <c r="AD144" s="1" t="e">
        <f>VLOOKUP($P144,異動保険料_店舗!$A$23:$J$33,8)</f>
        <v>#VALUE!</v>
      </c>
      <c r="AE144" s="1" t="e">
        <f>VLOOKUP($P144,異動保険料_店舗!$A$23:$J$33,9)</f>
        <v>#VALUE!</v>
      </c>
      <c r="AF144" s="1" t="e">
        <f>IF($B144=異動保険料_薬剤師!$E$2,異動保険料_薬剤師!$H$4*-1,VLOOKUP($P144,異動保険料_薬剤師!$A$23:$J$34,10))</f>
        <v>#VALUE!</v>
      </c>
    </row>
    <row r="145" spans="1:32" ht="18" customHeight="1">
      <c r="A145" s="4" t="str">
        <f t="shared" si="26"/>
        <v/>
      </c>
      <c r="B145" s="11"/>
      <c r="C145" s="9"/>
      <c r="D145" s="9"/>
      <c r="E145" s="10"/>
      <c r="F145" s="9"/>
      <c r="G145" s="9"/>
      <c r="H145" s="22" t="str">
        <f ca="1">IF(B145&gt;DATE(異動保険料_店舗!$B$1+1,2,14),"",IF($B145="","",IF($K$1=2,0,OFFSET($N145,0,$J$1+6*$K$1))))</f>
        <v/>
      </c>
      <c r="I145" s="1" t="str">
        <f t="shared" si="19"/>
        <v/>
      </c>
      <c r="J145" s="1" t="e">
        <f t="shared" si="20"/>
        <v>#VALUE!</v>
      </c>
      <c r="K145" s="1" t="e">
        <f>VLOOKUP($J145,異動保険料_店舗!$A$8:$J$19,7)</f>
        <v>#VALUE!</v>
      </c>
      <c r="L145" s="1" t="e">
        <f>VLOOKUP($J145,異動保険料_店舗!$A$8:$J$19,8)</f>
        <v>#VALUE!</v>
      </c>
      <c r="M145" s="1" t="e">
        <f>VLOOKUP($J145,異動保険料_店舗!$A$8:$J$19,9)</f>
        <v>#VALUE!</v>
      </c>
      <c r="N145" s="1" t="e">
        <f>VLOOKUP($J145,異動保険料_店舗!$A$8:$J$19,10)</f>
        <v>#VALUE!</v>
      </c>
      <c r="O145" s="1" t="str">
        <f t="shared" si="18"/>
        <v/>
      </c>
      <c r="P145" s="1" t="e">
        <f t="shared" si="21"/>
        <v>#VALUE!</v>
      </c>
      <c r="Q145" s="1" t="e">
        <f>VLOOKUP($P145,異動保険料_店舗!$A$23:$J$33,7)</f>
        <v>#VALUE!</v>
      </c>
      <c r="R145" s="1" t="e">
        <f>VLOOKUP($P145,異動保険料_店舗!$A$23:$J$33,8)</f>
        <v>#VALUE!</v>
      </c>
      <c r="S145" s="1" t="e">
        <f>VLOOKUP($P145,異動保険料_店舗!$A$23:$J$33,9)</f>
        <v>#VALUE!</v>
      </c>
      <c r="T145" s="1" t="e">
        <f>IF($B145=異動保険料_店舗!$E$2,異動保険料_店舗!$H$4*-1,VLOOKUP($P145,異動保険料_店舗!$A$23:$J$34,10))</f>
        <v>#VALUE!</v>
      </c>
      <c r="U145" s="1" t="str">
        <f t="shared" si="22"/>
        <v/>
      </c>
      <c r="V145" s="1" t="e">
        <f t="shared" si="23"/>
        <v>#VALUE!</v>
      </c>
      <c r="W145" s="1" t="e">
        <f>VLOOKUP($J145,異動保険料_薬剤師!$A$8:$J$19,7)</f>
        <v>#VALUE!</v>
      </c>
      <c r="X145" s="1" t="e">
        <f>VLOOKUP($J145,異動保険料_薬剤師!$A$8:$J$19,8)</f>
        <v>#VALUE!</v>
      </c>
      <c r="Y145" s="1" t="e">
        <f>VLOOKUP($J145,異動保険料_薬剤師!$A$8:$J$19,9)</f>
        <v>#VALUE!</v>
      </c>
      <c r="Z145" s="1" t="e">
        <f>VLOOKUP($J145,異動保険料_薬剤師!$A$8:$J$19,10)</f>
        <v>#VALUE!</v>
      </c>
      <c r="AA145" s="1" t="str">
        <f t="shared" si="24"/>
        <v/>
      </c>
      <c r="AB145" s="1" t="e">
        <f t="shared" si="25"/>
        <v>#VALUE!</v>
      </c>
      <c r="AC145" s="1" t="e">
        <f>VLOOKUP($P145,異動保険料_店舗!$A$23:$J$33,7)</f>
        <v>#VALUE!</v>
      </c>
      <c r="AD145" s="1" t="e">
        <f>VLOOKUP($P145,異動保険料_店舗!$A$23:$J$33,8)</f>
        <v>#VALUE!</v>
      </c>
      <c r="AE145" s="1" t="e">
        <f>VLOOKUP($P145,異動保険料_店舗!$A$23:$J$33,9)</f>
        <v>#VALUE!</v>
      </c>
      <c r="AF145" s="1" t="e">
        <f>IF($B145=異動保険料_薬剤師!$E$2,異動保険料_薬剤師!$H$4*-1,VLOOKUP($P145,異動保険料_薬剤師!$A$23:$J$34,10))</f>
        <v>#VALUE!</v>
      </c>
    </row>
    <row r="146" spans="1:32" ht="18" customHeight="1">
      <c r="A146" s="4" t="str">
        <f t="shared" si="26"/>
        <v/>
      </c>
      <c r="B146" s="11"/>
      <c r="C146" s="9"/>
      <c r="D146" s="9"/>
      <c r="E146" s="10"/>
      <c r="F146" s="9"/>
      <c r="G146" s="9"/>
      <c r="H146" s="22" t="str">
        <f ca="1">IF(B146&gt;DATE(異動保険料_店舗!$B$1+1,2,14),"",IF($B146="","",IF($K$1=2,0,OFFSET($N146,0,$J$1+6*$K$1))))</f>
        <v/>
      </c>
      <c r="I146" s="1" t="str">
        <f t="shared" si="19"/>
        <v/>
      </c>
      <c r="J146" s="1" t="e">
        <f t="shared" si="20"/>
        <v>#VALUE!</v>
      </c>
      <c r="K146" s="1" t="e">
        <f>VLOOKUP($J146,異動保険料_店舗!$A$8:$J$19,7)</f>
        <v>#VALUE!</v>
      </c>
      <c r="L146" s="1" t="e">
        <f>VLOOKUP($J146,異動保険料_店舗!$A$8:$J$19,8)</f>
        <v>#VALUE!</v>
      </c>
      <c r="M146" s="1" t="e">
        <f>VLOOKUP($J146,異動保険料_店舗!$A$8:$J$19,9)</f>
        <v>#VALUE!</v>
      </c>
      <c r="N146" s="1" t="e">
        <f>VLOOKUP($J146,異動保険料_店舗!$A$8:$J$19,10)</f>
        <v>#VALUE!</v>
      </c>
      <c r="O146" s="1" t="str">
        <f t="shared" si="18"/>
        <v/>
      </c>
      <c r="P146" s="1" t="e">
        <f t="shared" si="21"/>
        <v>#VALUE!</v>
      </c>
      <c r="Q146" s="1" t="e">
        <f>VLOOKUP($P146,異動保険料_店舗!$A$23:$J$33,7)</f>
        <v>#VALUE!</v>
      </c>
      <c r="R146" s="1" t="e">
        <f>VLOOKUP($P146,異動保険料_店舗!$A$23:$J$33,8)</f>
        <v>#VALUE!</v>
      </c>
      <c r="S146" s="1" t="e">
        <f>VLOOKUP($P146,異動保険料_店舗!$A$23:$J$33,9)</f>
        <v>#VALUE!</v>
      </c>
      <c r="T146" s="1" t="e">
        <f>IF($B146=異動保険料_店舗!$E$2,異動保険料_店舗!$H$4*-1,VLOOKUP($P146,異動保険料_店舗!$A$23:$J$34,10))</f>
        <v>#VALUE!</v>
      </c>
      <c r="U146" s="1" t="str">
        <f t="shared" si="22"/>
        <v/>
      </c>
      <c r="V146" s="1" t="e">
        <f t="shared" si="23"/>
        <v>#VALUE!</v>
      </c>
      <c r="W146" s="1" t="e">
        <f>VLOOKUP($J146,異動保険料_薬剤師!$A$8:$J$19,7)</f>
        <v>#VALUE!</v>
      </c>
      <c r="X146" s="1" t="e">
        <f>VLOOKUP($J146,異動保険料_薬剤師!$A$8:$J$19,8)</f>
        <v>#VALUE!</v>
      </c>
      <c r="Y146" s="1" t="e">
        <f>VLOOKUP($J146,異動保険料_薬剤師!$A$8:$J$19,9)</f>
        <v>#VALUE!</v>
      </c>
      <c r="Z146" s="1" t="e">
        <f>VLOOKUP($J146,異動保険料_薬剤師!$A$8:$J$19,10)</f>
        <v>#VALUE!</v>
      </c>
      <c r="AA146" s="1" t="str">
        <f t="shared" si="24"/>
        <v/>
      </c>
      <c r="AB146" s="1" t="e">
        <f t="shared" si="25"/>
        <v>#VALUE!</v>
      </c>
      <c r="AC146" s="1" t="e">
        <f>VLOOKUP($P146,異動保険料_店舗!$A$23:$J$33,7)</f>
        <v>#VALUE!</v>
      </c>
      <c r="AD146" s="1" t="e">
        <f>VLOOKUP($P146,異動保険料_店舗!$A$23:$J$33,8)</f>
        <v>#VALUE!</v>
      </c>
      <c r="AE146" s="1" t="e">
        <f>VLOOKUP($P146,異動保険料_店舗!$A$23:$J$33,9)</f>
        <v>#VALUE!</v>
      </c>
      <c r="AF146" s="1" t="e">
        <f>IF($B146=異動保険料_薬剤師!$E$2,異動保険料_薬剤師!$H$4*-1,VLOOKUP($P146,異動保険料_薬剤師!$A$23:$J$34,10))</f>
        <v>#VALUE!</v>
      </c>
    </row>
    <row r="147" spans="1:32" ht="18" customHeight="1">
      <c r="A147" s="4" t="str">
        <f t="shared" si="26"/>
        <v/>
      </c>
      <c r="B147" s="11"/>
      <c r="C147" s="9"/>
      <c r="D147" s="9"/>
      <c r="E147" s="10"/>
      <c r="F147" s="9"/>
      <c r="G147" s="9"/>
      <c r="H147" s="22" t="str">
        <f ca="1">IF(B147&gt;DATE(異動保険料_店舗!$B$1+1,2,14),"",IF($B147="","",IF($K$1=2,0,OFFSET($N147,0,$J$1+6*$K$1))))</f>
        <v/>
      </c>
      <c r="I147" s="1" t="str">
        <f t="shared" si="19"/>
        <v/>
      </c>
      <c r="J147" s="1" t="e">
        <f t="shared" si="20"/>
        <v>#VALUE!</v>
      </c>
      <c r="K147" s="1" t="e">
        <f>VLOOKUP($J147,異動保険料_店舗!$A$8:$J$19,7)</f>
        <v>#VALUE!</v>
      </c>
      <c r="L147" s="1" t="e">
        <f>VLOOKUP($J147,異動保険料_店舗!$A$8:$J$19,8)</f>
        <v>#VALUE!</v>
      </c>
      <c r="M147" s="1" t="e">
        <f>VLOOKUP($J147,異動保険料_店舗!$A$8:$J$19,9)</f>
        <v>#VALUE!</v>
      </c>
      <c r="N147" s="1" t="e">
        <f>VLOOKUP($J147,異動保険料_店舗!$A$8:$J$19,10)</f>
        <v>#VALUE!</v>
      </c>
      <c r="O147" s="1" t="str">
        <f t="shared" si="18"/>
        <v/>
      </c>
      <c r="P147" s="1" t="e">
        <f t="shared" si="21"/>
        <v>#VALUE!</v>
      </c>
      <c r="Q147" s="1" t="e">
        <f>VLOOKUP($P147,異動保険料_店舗!$A$23:$J$33,7)</f>
        <v>#VALUE!</v>
      </c>
      <c r="R147" s="1" t="e">
        <f>VLOOKUP($P147,異動保険料_店舗!$A$23:$J$33,8)</f>
        <v>#VALUE!</v>
      </c>
      <c r="S147" s="1" t="e">
        <f>VLOOKUP($P147,異動保険料_店舗!$A$23:$J$33,9)</f>
        <v>#VALUE!</v>
      </c>
      <c r="T147" s="1" t="e">
        <f>IF($B147=異動保険料_店舗!$E$2,異動保険料_店舗!$H$4*-1,VLOOKUP($P147,異動保険料_店舗!$A$23:$J$34,10))</f>
        <v>#VALUE!</v>
      </c>
      <c r="U147" s="1" t="str">
        <f t="shared" si="22"/>
        <v/>
      </c>
      <c r="V147" s="1" t="e">
        <f t="shared" si="23"/>
        <v>#VALUE!</v>
      </c>
      <c r="W147" s="1" t="e">
        <f>VLOOKUP($J147,異動保険料_薬剤師!$A$8:$J$19,7)</f>
        <v>#VALUE!</v>
      </c>
      <c r="X147" s="1" t="e">
        <f>VLOOKUP($J147,異動保険料_薬剤師!$A$8:$J$19,8)</f>
        <v>#VALUE!</v>
      </c>
      <c r="Y147" s="1" t="e">
        <f>VLOOKUP($J147,異動保険料_薬剤師!$A$8:$J$19,9)</f>
        <v>#VALUE!</v>
      </c>
      <c r="Z147" s="1" t="e">
        <f>VLOOKUP($J147,異動保険料_薬剤師!$A$8:$J$19,10)</f>
        <v>#VALUE!</v>
      </c>
      <c r="AA147" s="1" t="str">
        <f t="shared" si="24"/>
        <v/>
      </c>
      <c r="AB147" s="1" t="e">
        <f t="shared" si="25"/>
        <v>#VALUE!</v>
      </c>
      <c r="AC147" s="1" t="e">
        <f>VLOOKUP($P147,異動保険料_店舗!$A$23:$J$33,7)</f>
        <v>#VALUE!</v>
      </c>
      <c r="AD147" s="1" t="e">
        <f>VLOOKUP($P147,異動保険料_店舗!$A$23:$J$33,8)</f>
        <v>#VALUE!</v>
      </c>
      <c r="AE147" s="1" t="e">
        <f>VLOOKUP($P147,異動保険料_店舗!$A$23:$J$33,9)</f>
        <v>#VALUE!</v>
      </c>
      <c r="AF147" s="1" t="e">
        <f>IF($B147=異動保険料_薬剤師!$E$2,異動保険料_薬剤師!$H$4*-1,VLOOKUP($P147,異動保険料_薬剤師!$A$23:$J$34,10))</f>
        <v>#VALUE!</v>
      </c>
    </row>
    <row r="148" spans="1:32" ht="18" customHeight="1">
      <c r="A148" s="4" t="str">
        <f t="shared" si="26"/>
        <v/>
      </c>
      <c r="B148" s="11"/>
      <c r="C148" s="9"/>
      <c r="D148" s="9"/>
      <c r="E148" s="10"/>
      <c r="F148" s="9"/>
      <c r="G148" s="9"/>
      <c r="H148" s="22" t="str">
        <f ca="1">IF(B148&gt;DATE(異動保険料_店舗!$B$1+1,2,14),"",IF($B148="","",IF($K$1=2,0,OFFSET($N148,0,$J$1+6*$K$1))))</f>
        <v/>
      </c>
      <c r="I148" s="1" t="str">
        <f t="shared" si="19"/>
        <v/>
      </c>
      <c r="J148" s="1" t="e">
        <f t="shared" si="20"/>
        <v>#VALUE!</v>
      </c>
      <c r="K148" s="1" t="e">
        <f>VLOOKUP($J148,異動保険料_店舗!$A$8:$J$19,7)</f>
        <v>#VALUE!</v>
      </c>
      <c r="L148" s="1" t="e">
        <f>VLOOKUP($J148,異動保険料_店舗!$A$8:$J$19,8)</f>
        <v>#VALUE!</v>
      </c>
      <c r="M148" s="1" t="e">
        <f>VLOOKUP($J148,異動保険料_店舗!$A$8:$J$19,9)</f>
        <v>#VALUE!</v>
      </c>
      <c r="N148" s="1" t="e">
        <f>VLOOKUP($J148,異動保険料_店舗!$A$8:$J$19,10)</f>
        <v>#VALUE!</v>
      </c>
      <c r="O148" s="1" t="str">
        <f t="shared" si="18"/>
        <v/>
      </c>
      <c r="P148" s="1" t="e">
        <f t="shared" si="21"/>
        <v>#VALUE!</v>
      </c>
      <c r="Q148" s="1" t="e">
        <f>VLOOKUP($P148,異動保険料_店舗!$A$23:$J$33,7)</f>
        <v>#VALUE!</v>
      </c>
      <c r="R148" s="1" t="e">
        <f>VLOOKUP($P148,異動保険料_店舗!$A$23:$J$33,8)</f>
        <v>#VALUE!</v>
      </c>
      <c r="S148" s="1" t="e">
        <f>VLOOKUP($P148,異動保険料_店舗!$A$23:$J$33,9)</f>
        <v>#VALUE!</v>
      </c>
      <c r="T148" s="1" t="e">
        <f>IF($B148=異動保険料_店舗!$E$2,異動保険料_店舗!$H$4*-1,VLOOKUP($P148,異動保険料_店舗!$A$23:$J$34,10))</f>
        <v>#VALUE!</v>
      </c>
      <c r="U148" s="1" t="str">
        <f t="shared" si="22"/>
        <v/>
      </c>
      <c r="V148" s="1" t="e">
        <f t="shared" si="23"/>
        <v>#VALUE!</v>
      </c>
      <c r="W148" s="1" t="e">
        <f>VLOOKUP($J148,異動保険料_薬剤師!$A$8:$J$19,7)</f>
        <v>#VALUE!</v>
      </c>
      <c r="X148" s="1" t="e">
        <f>VLOOKUP($J148,異動保険料_薬剤師!$A$8:$J$19,8)</f>
        <v>#VALUE!</v>
      </c>
      <c r="Y148" s="1" t="e">
        <f>VLOOKUP($J148,異動保険料_薬剤師!$A$8:$J$19,9)</f>
        <v>#VALUE!</v>
      </c>
      <c r="Z148" s="1" t="e">
        <f>VLOOKUP($J148,異動保険料_薬剤師!$A$8:$J$19,10)</f>
        <v>#VALUE!</v>
      </c>
      <c r="AA148" s="1" t="str">
        <f t="shared" si="24"/>
        <v/>
      </c>
      <c r="AB148" s="1" t="e">
        <f t="shared" si="25"/>
        <v>#VALUE!</v>
      </c>
      <c r="AC148" s="1" t="e">
        <f>VLOOKUP($P148,異動保険料_店舗!$A$23:$J$33,7)</f>
        <v>#VALUE!</v>
      </c>
      <c r="AD148" s="1" t="e">
        <f>VLOOKUP($P148,異動保険料_店舗!$A$23:$J$33,8)</f>
        <v>#VALUE!</v>
      </c>
      <c r="AE148" s="1" t="e">
        <f>VLOOKUP($P148,異動保険料_店舗!$A$23:$J$33,9)</f>
        <v>#VALUE!</v>
      </c>
      <c r="AF148" s="1" t="e">
        <f>IF($B148=異動保険料_薬剤師!$E$2,異動保険料_薬剤師!$H$4*-1,VLOOKUP($P148,異動保険料_薬剤師!$A$23:$J$34,10))</f>
        <v>#VALUE!</v>
      </c>
    </row>
    <row r="149" spans="1:32" ht="18" customHeight="1">
      <c r="A149" s="4" t="str">
        <f t="shared" si="26"/>
        <v/>
      </c>
      <c r="B149" s="11"/>
      <c r="C149" s="9"/>
      <c r="D149" s="9"/>
      <c r="E149" s="10"/>
      <c r="F149" s="9"/>
      <c r="G149" s="9"/>
      <c r="H149" s="22" t="str">
        <f ca="1">IF(B149&gt;DATE(異動保険料_店舗!$B$1+1,2,14),"",IF($B149="","",IF($K$1=2,0,OFFSET($N149,0,$J$1+6*$K$1))))</f>
        <v/>
      </c>
      <c r="I149" s="1" t="str">
        <f t="shared" si="19"/>
        <v/>
      </c>
      <c r="J149" s="1" t="e">
        <f t="shared" si="20"/>
        <v>#VALUE!</v>
      </c>
      <c r="K149" s="1" t="e">
        <f>VLOOKUP($J149,異動保険料_店舗!$A$8:$J$19,7)</f>
        <v>#VALUE!</v>
      </c>
      <c r="L149" s="1" t="e">
        <f>VLOOKUP($J149,異動保険料_店舗!$A$8:$J$19,8)</f>
        <v>#VALUE!</v>
      </c>
      <c r="M149" s="1" t="e">
        <f>VLOOKUP($J149,異動保険料_店舗!$A$8:$J$19,9)</f>
        <v>#VALUE!</v>
      </c>
      <c r="N149" s="1" t="e">
        <f>VLOOKUP($J149,異動保険料_店舗!$A$8:$J$19,10)</f>
        <v>#VALUE!</v>
      </c>
      <c r="O149" s="1" t="str">
        <f t="shared" si="18"/>
        <v/>
      </c>
      <c r="P149" s="1" t="e">
        <f t="shared" si="21"/>
        <v>#VALUE!</v>
      </c>
      <c r="Q149" s="1" t="e">
        <f>VLOOKUP($P149,異動保険料_店舗!$A$23:$J$33,7)</f>
        <v>#VALUE!</v>
      </c>
      <c r="R149" s="1" t="e">
        <f>VLOOKUP($P149,異動保険料_店舗!$A$23:$J$33,8)</f>
        <v>#VALUE!</v>
      </c>
      <c r="S149" s="1" t="e">
        <f>VLOOKUP($P149,異動保険料_店舗!$A$23:$J$33,9)</f>
        <v>#VALUE!</v>
      </c>
      <c r="T149" s="1" t="e">
        <f>IF($B149=異動保険料_店舗!$E$2,異動保険料_店舗!$H$4*-1,VLOOKUP($P149,異動保険料_店舗!$A$23:$J$34,10))</f>
        <v>#VALUE!</v>
      </c>
      <c r="U149" s="1" t="str">
        <f t="shared" si="22"/>
        <v/>
      </c>
      <c r="V149" s="1" t="e">
        <f t="shared" si="23"/>
        <v>#VALUE!</v>
      </c>
      <c r="W149" s="1" t="e">
        <f>VLOOKUP($J149,異動保険料_薬剤師!$A$8:$J$19,7)</f>
        <v>#VALUE!</v>
      </c>
      <c r="X149" s="1" t="e">
        <f>VLOOKUP($J149,異動保険料_薬剤師!$A$8:$J$19,8)</f>
        <v>#VALUE!</v>
      </c>
      <c r="Y149" s="1" t="e">
        <f>VLOOKUP($J149,異動保険料_薬剤師!$A$8:$J$19,9)</f>
        <v>#VALUE!</v>
      </c>
      <c r="Z149" s="1" t="e">
        <f>VLOOKUP($J149,異動保険料_薬剤師!$A$8:$J$19,10)</f>
        <v>#VALUE!</v>
      </c>
      <c r="AA149" s="1" t="str">
        <f t="shared" si="24"/>
        <v/>
      </c>
      <c r="AB149" s="1" t="e">
        <f t="shared" si="25"/>
        <v>#VALUE!</v>
      </c>
      <c r="AC149" s="1" t="e">
        <f>VLOOKUP($P149,異動保険料_店舗!$A$23:$J$33,7)</f>
        <v>#VALUE!</v>
      </c>
      <c r="AD149" s="1" t="e">
        <f>VLOOKUP($P149,異動保険料_店舗!$A$23:$J$33,8)</f>
        <v>#VALUE!</v>
      </c>
      <c r="AE149" s="1" t="e">
        <f>VLOOKUP($P149,異動保険料_店舗!$A$23:$J$33,9)</f>
        <v>#VALUE!</v>
      </c>
      <c r="AF149" s="1" t="e">
        <f>IF($B149=異動保険料_薬剤師!$E$2,異動保険料_薬剤師!$H$4*-1,VLOOKUP($P149,異動保険料_薬剤師!$A$23:$J$34,10))</f>
        <v>#VALUE!</v>
      </c>
    </row>
    <row r="150" spans="1:32" ht="18" customHeight="1">
      <c r="A150" s="4" t="str">
        <f t="shared" si="26"/>
        <v/>
      </c>
      <c r="B150" s="11"/>
      <c r="C150" s="9"/>
      <c r="D150" s="9"/>
      <c r="E150" s="10"/>
      <c r="F150" s="9"/>
      <c r="G150" s="9"/>
      <c r="H150" s="22" t="str">
        <f ca="1">IF(B150&gt;DATE(異動保険料_店舗!$B$1+1,2,14),"",IF($B150="","",IF($K$1=2,0,OFFSET($N150,0,$J$1+6*$K$1))))</f>
        <v/>
      </c>
      <c r="I150" s="1" t="str">
        <f t="shared" si="19"/>
        <v/>
      </c>
      <c r="J150" s="1" t="e">
        <f t="shared" si="20"/>
        <v>#VALUE!</v>
      </c>
      <c r="K150" s="1" t="e">
        <f>VLOOKUP($J150,異動保険料_店舗!$A$8:$J$19,7)</f>
        <v>#VALUE!</v>
      </c>
      <c r="L150" s="1" t="e">
        <f>VLOOKUP($J150,異動保険料_店舗!$A$8:$J$19,8)</f>
        <v>#VALUE!</v>
      </c>
      <c r="M150" s="1" t="e">
        <f>VLOOKUP($J150,異動保険料_店舗!$A$8:$J$19,9)</f>
        <v>#VALUE!</v>
      </c>
      <c r="N150" s="1" t="e">
        <f>VLOOKUP($J150,異動保険料_店舗!$A$8:$J$19,10)</f>
        <v>#VALUE!</v>
      </c>
      <c r="O150" s="1" t="str">
        <f t="shared" si="18"/>
        <v/>
      </c>
      <c r="P150" s="1" t="e">
        <f t="shared" si="21"/>
        <v>#VALUE!</v>
      </c>
      <c r="Q150" s="1" t="e">
        <f>VLOOKUP($P150,異動保険料_店舗!$A$23:$J$33,7)</f>
        <v>#VALUE!</v>
      </c>
      <c r="R150" s="1" t="e">
        <f>VLOOKUP($P150,異動保険料_店舗!$A$23:$J$33,8)</f>
        <v>#VALUE!</v>
      </c>
      <c r="S150" s="1" t="e">
        <f>VLOOKUP($P150,異動保険料_店舗!$A$23:$J$33,9)</f>
        <v>#VALUE!</v>
      </c>
      <c r="T150" s="1" t="e">
        <f>IF($B150=異動保険料_店舗!$E$2,異動保険料_店舗!$H$4*-1,VLOOKUP($P150,異動保険料_店舗!$A$23:$J$34,10))</f>
        <v>#VALUE!</v>
      </c>
      <c r="U150" s="1" t="str">
        <f t="shared" si="22"/>
        <v/>
      </c>
      <c r="V150" s="1" t="e">
        <f t="shared" si="23"/>
        <v>#VALUE!</v>
      </c>
      <c r="W150" s="1" t="e">
        <f>VLOOKUP($J150,異動保険料_薬剤師!$A$8:$J$19,7)</f>
        <v>#VALUE!</v>
      </c>
      <c r="X150" s="1" t="e">
        <f>VLOOKUP($J150,異動保険料_薬剤師!$A$8:$J$19,8)</f>
        <v>#VALUE!</v>
      </c>
      <c r="Y150" s="1" t="e">
        <f>VLOOKUP($J150,異動保険料_薬剤師!$A$8:$J$19,9)</f>
        <v>#VALUE!</v>
      </c>
      <c r="Z150" s="1" t="e">
        <f>VLOOKUP($J150,異動保険料_薬剤師!$A$8:$J$19,10)</f>
        <v>#VALUE!</v>
      </c>
      <c r="AA150" s="1" t="str">
        <f t="shared" si="24"/>
        <v/>
      </c>
      <c r="AB150" s="1" t="e">
        <f t="shared" si="25"/>
        <v>#VALUE!</v>
      </c>
      <c r="AC150" s="1" t="e">
        <f>VLOOKUP($P150,異動保険料_店舗!$A$23:$J$33,7)</f>
        <v>#VALUE!</v>
      </c>
      <c r="AD150" s="1" t="e">
        <f>VLOOKUP($P150,異動保険料_店舗!$A$23:$J$33,8)</f>
        <v>#VALUE!</v>
      </c>
      <c r="AE150" s="1" t="e">
        <f>VLOOKUP($P150,異動保険料_店舗!$A$23:$J$33,9)</f>
        <v>#VALUE!</v>
      </c>
      <c r="AF150" s="1" t="e">
        <f>IF($B150=異動保険料_薬剤師!$E$2,異動保険料_薬剤師!$H$4*-1,VLOOKUP($P150,異動保険料_薬剤師!$A$23:$J$34,10))</f>
        <v>#VALUE!</v>
      </c>
    </row>
    <row r="151" spans="1:32" ht="18" customHeight="1">
      <c r="A151" s="4" t="str">
        <f t="shared" si="26"/>
        <v/>
      </c>
      <c r="B151" s="11"/>
      <c r="C151" s="9"/>
      <c r="D151" s="9"/>
      <c r="E151" s="10"/>
      <c r="F151" s="9"/>
      <c r="G151" s="9"/>
      <c r="H151" s="22" t="str">
        <f ca="1">IF(B151&gt;DATE(異動保険料_店舗!$B$1+1,2,14),"",IF($B151="","",IF($K$1=2,0,OFFSET($N151,0,$J$1+6*$K$1))))</f>
        <v/>
      </c>
      <c r="I151" s="1" t="str">
        <f t="shared" si="19"/>
        <v/>
      </c>
      <c r="J151" s="1" t="e">
        <f t="shared" si="20"/>
        <v>#VALUE!</v>
      </c>
      <c r="K151" s="1" t="e">
        <f>VLOOKUP($J151,異動保険料_店舗!$A$8:$J$19,7)</f>
        <v>#VALUE!</v>
      </c>
      <c r="L151" s="1" t="e">
        <f>VLOOKUP($J151,異動保険料_店舗!$A$8:$J$19,8)</f>
        <v>#VALUE!</v>
      </c>
      <c r="M151" s="1" t="e">
        <f>VLOOKUP($J151,異動保険料_店舗!$A$8:$J$19,9)</f>
        <v>#VALUE!</v>
      </c>
      <c r="N151" s="1" t="e">
        <f>VLOOKUP($J151,異動保険料_店舗!$A$8:$J$19,10)</f>
        <v>#VALUE!</v>
      </c>
      <c r="O151" s="1" t="str">
        <f t="shared" si="18"/>
        <v/>
      </c>
      <c r="P151" s="1" t="e">
        <f t="shared" si="21"/>
        <v>#VALUE!</v>
      </c>
      <c r="Q151" s="1" t="e">
        <f>VLOOKUP($P151,異動保険料_店舗!$A$23:$J$33,7)</f>
        <v>#VALUE!</v>
      </c>
      <c r="R151" s="1" t="e">
        <f>VLOOKUP($P151,異動保険料_店舗!$A$23:$J$33,8)</f>
        <v>#VALUE!</v>
      </c>
      <c r="S151" s="1" t="e">
        <f>VLOOKUP($P151,異動保険料_店舗!$A$23:$J$33,9)</f>
        <v>#VALUE!</v>
      </c>
      <c r="T151" s="1" t="e">
        <f>IF($B151=異動保険料_店舗!$E$2,異動保険料_店舗!$H$4*-1,VLOOKUP($P151,異動保険料_店舗!$A$23:$J$34,10))</f>
        <v>#VALUE!</v>
      </c>
      <c r="U151" s="1" t="str">
        <f t="shared" si="22"/>
        <v/>
      </c>
      <c r="V151" s="1" t="e">
        <f t="shared" si="23"/>
        <v>#VALUE!</v>
      </c>
      <c r="W151" s="1" t="e">
        <f>VLOOKUP($J151,異動保険料_薬剤師!$A$8:$J$19,7)</f>
        <v>#VALUE!</v>
      </c>
      <c r="X151" s="1" t="e">
        <f>VLOOKUP($J151,異動保険料_薬剤師!$A$8:$J$19,8)</f>
        <v>#VALUE!</v>
      </c>
      <c r="Y151" s="1" t="e">
        <f>VLOOKUP($J151,異動保険料_薬剤師!$A$8:$J$19,9)</f>
        <v>#VALUE!</v>
      </c>
      <c r="Z151" s="1" t="e">
        <f>VLOOKUP($J151,異動保険料_薬剤師!$A$8:$J$19,10)</f>
        <v>#VALUE!</v>
      </c>
      <c r="AA151" s="1" t="str">
        <f t="shared" si="24"/>
        <v/>
      </c>
      <c r="AB151" s="1" t="e">
        <f t="shared" si="25"/>
        <v>#VALUE!</v>
      </c>
      <c r="AC151" s="1" t="e">
        <f>VLOOKUP($P151,異動保険料_店舗!$A$23:$J$33,7)</f>
        <v>#VALUE!</v>
      </c>
      <c r="AD151" s="1" t="e">
        <f>VLOOKUP($P151,異動保険料_店舗!$A$23:$J$33,8)</f>
        <v>#VALUE!</v>
      </c>
      <c r="AE151" s="1" t="e">
        <f>VLOOKUP($P151,異動保険料_店舗!$A$23:$J$33,9)</f>
        <v>#VALUE!</v>
      </c>
      <c r="AF151" s="1" t="e">
        <f>IF($B151=異動保険料_薬剤師!$E$2,異動保険料_薬剤師!$H$4*-1,VLOOKUP($P151,異動保険料_薬剤師!$A$23:$J$34,10))</f>
        <v>#VALUE!</v>
      </c>
    </row>
    <row r="152" spans="1:32" ht="18" customHeight="1">
      <c r="A152" s="4" t="str">
        <f t="shared" si="26"/>
        <v/>
      </c>
      <c r="B152" s="11"/>
      <c r="C152" s="9"/>
      <c r="D152" s="9"/>
      <c r="E152" s="10"/>
      <c r="F152" s="9"/>
      <c r="G152" s="9"/>
      <c r="H152" s="22" t="str">
        <f ca="1">IF(B152&gt;DATE(異動保険料_店舗!$B$1+1,2,14),"",IF($B152="","",IF($K$1=2,0,OFFSET($N152,0,$J$1+6*$K$1))))</f>
        <v/>
      </c>
      <c r="I152" s="1" t="str">
        <f t="shared" si="19"/>
        <v/>
      </c>
      <c r="J152" s="1" t="e">
        <f t="shared" si="20"/>
        <v>#VALUE!</v>
      </c>
      <c r="K152" s="1" t="e">
        <f>VLOOKUP($J152,異動保険料_店舗!$A$8:$J$19,7)</f>
        <v>#VALUE!</v>
      </c>
      <c r="L152" s="1" t="e">
        <f>VLOOKUP($J152,異動保険料_店舗!$A$8:$J$19,8)</f>
        <v>#VALUE!</v>
      </c>
      <c r="M152" s="1" t="e">
        <f>VLOOKUP($J152,異動保険料_店舗!$A$8:$J$19,9)</f>
        <v>#VALUE!</v>
      </c>
      <c r="N152" s="1" t="e">
        <f>VLOOKUP($J152,異動保険料_店舗!$A$8:$J$19,10)</f>
        <v>#VALUE!</v>
      </c>
      <c r="O152" s="1" t="str">
        <f t="shared" si="18"/>
        <v/>
      </c>
      <c r="P152" s="1" t="e">
        <f t="shared" si="21"/>
        <v>#VALUE!</v>
      </c>
      <c r="Q152" s="1" t="e">
        <f>VLOOKUP($P152,異動保険料_店舗!$A$23:$J$33,7)</f>
        <v>#VALUE!</v>
      </c>
      <c r="R152" s="1" t="e">
        <f>VLOOKUP($P152,異動保険料_店舗!$A$23:$J$33,8)</f>
        <v>#VALUE!</v>
      </c>
      <c r="S152" s="1" t="e">
        <f>VLOOKUP($P152,異動保険料_店舗!$A$23:$J$33,9)</f>
        <v>#VALUE!</v>
      </c>
      <c r="T152" s="1" t="e">
        <f>IF($B152=異動保険料_店舗!$E$2,異動保険料_店舗!$H$4*-1,VLOOKUP($P152,異動保険料_店舗!$A$23:$J$34,10))</f>
        <v>#VALUE!</v>
      </c>
      <c r="U152" s="1" t="str">
        <f t="shared" si="22"/>
        <v/>
      </c>
      <c r="V152" s="1" t="e">
        <f t="shared" si="23"/>
        <v>#VALUE!</v>
      </c>
      <c r="W152" s="1" t="e">
        <f>VLOOKUP($J152,異動保険料_薬剤師!$A$8:$J$19,7)</f>
        <v>#VALUE!</v>
      </c>
      <c r="X152" s="1" t="e">
        <f>VLOOKUP($J152,異動保険料_薬剤師!$A$8:$J$19,8)</f>
        <v>#VALUE!</v>
      </c>
      <c r="Y152" s="1" t="e">
        <f>VLOOKUP($J152,異動保険料_薬剤師!$A$8:$J$19,9)</f>
        <v>#VALUE!</v>
      </c>
      <c r="Z152" s="1" t="e">
        <f>VLOOKUP($J152,異動保険料_薬剤師!$A$8:$J$19,10)</f>
        <v>#VALUE!</v>
      </c>
      <c r="AA152" s="1" t="str">
        <f t="shared" si="24"/>
        <v/>
      </c>
      <c r="AB152" s="1" t="e">
        <f t="shared" si="25"/>
        <v>#VALUE!</v>
      </c>
      <c r="AC152" s="1" t="e">
        <f>VLOOKUP($P152,異動保険料_店舗!$A$23:$J$33,7)</f>
        <v>#VALUE!</v>
      </c>
      <c r="AD152" s="1" t="e">
        <f>VLOOKUP($P152,異動保険料_店舗!$A$23:$J$33,8)</f>
        <v>#VALUE!</v>
      </c>
      <c r="AE152" s="1" t="e">
        <f>VLOOKUP($P152,異動保険料_店舗!$A$23:$J$33,9)</f>
        <v>#VALUE!</v>
      </c>
      <c r="AF152" s="1" t="e">
        <f>IF($B152=異動保険料_薬剤師!$E$2,異動保険料_薬剤師!$H$4*-1,VLOOKUP($P152,異動保険料_薬剤師!$A$23:$J$34,10))</f>
        <v>#VALUE!</v>
      </c>
    </row>
    <row r="153" spans="1:32" ht="18" customHeight="1">
      <c r="A153" s="4" t="str">
        <f t="shared" si="26"/>
        <v/>
      </c>
      <c r="B153" s="11"/>
      <c r="C153" s="9"/>
      <c r="D153" s="9"/>
      <c r="E153" s="10"/>
      <c r="F153" s="9"/>
      <c r="G153" s="9"/>
      <c r="H153" s="22" t="str">
        <f ca="1">IF(B153&gt;DATE(異動保険料_店舗!$B$1+1,2,14),"",IF($B153="","",IF($K$1=2,0,OFFSET($N153,0,$J$1+6*$K$1))))</f>
        <v/>
      </c>
      <c r="I153" s="1" t="str">
        <f t="shared" si="19"/>
        <v/>
      </c>
      <c r="J153" s="1" t="e">
        <f t="shared" si="20"/>
        <v>#VALUE!</v>
      </c>
      <c r="K153" s="1" t="e">
        <f>VLOOKUP($J153,異動保険料_店舗!$A$8:$J$19,7)</f>
        <v>#VALUE!</v>
      </c>
      <c r="L153" s="1" t="e">
        <f>VLOOKUP($J153,異動保険料_店舗!$A$8:$J$19,8)</f>
        <v>#VALUE!</v>
      </c>
      <c r="M153" s="1" t="e">
        <f>VLOOKUP($J153,異動保険料_店舗!$A$8:$J$19,9)</f>
        <v>#VALUE!</v>
      </c>
      <c r="N153" s="1" t="e">
        <f>VLOOKUP($J153,異動保険料_店舗!$A$8:$J$19,10)</f>
        <v>#VALUE!</v>
      </c>
      <c r="O153" s="1" t="str">
        <f t="shared" si="18"/>
        <v/>
      </c>
      <c r="P153" s="1" t="e">
        <f t="shared" si="21"/>
        <v>#VALUE!</v>
      </c>
      <c r="Q153" s="1" t="e">
        <f>VLOOKUP($P153,異動保険料_店舗!$A$23:$J$33,7)</f>
        <v>#VALUE!</v>
      </c>
      <c r="R153" s="1" t="e">
        <f>VLOOKUP($P153,異動保険料_店舗!$A$23:$J$33,8)</f>
        <v>#VALUE!</v>
      </c>
      <c r="S153" s="1" t="e">
        <f>VLOOKUP($P153,異動保険料_店舗!$A$23:$J$33,9)</f>
        <v>#VALUE!</v>
      </c>
      <c r="T153" s="1" t="e">
        <f>IF($B153=異動保険料_店舗!$E$2,異動保険料_店舗!$H$4*-1,VLOOKUP($P153,異動保険料_店舗!$A$23:$J$34,10))</f>
        <v>#VALUE!</v>
      </c>
      <c r="U153" s="1" t="str">
        <f t="shared" si="22"/>
        <v/>
      </c>
      <c r="V153" s="1" t="e">
        <f t="shared" si="23"/>
        <v>#VALUE!</v>
      </c>
      <c r="W153" s="1" t="e">
        <f>VLOOKUP($J153,異動保険料_薬剤師!$A$8:$J$19,7)</f>
        <v>#VALUE!</v>
      </c>
      <c r="X153" s="1" t="e">
        <f>VLOOKUP($J153,異動保険料_薬剤師!$A$8:$J$19,8)</f>
        <v>#VALUE!</v>
      </c>
      <c r="Y153" s="1" t="e">
        <f>VLOOKUP($J153,異動保険料_薬剤師!$A$8:$J$19,9)</f>
        <v>#VALUE!</v>
      </c>
      <c r="Z153" s="1" t="e">
        <f>VLOOKUP($J153,異動保険料_薬剤師!$A$8:$J$19,10)</f>
        <v>#VALUE!</v>
      </c>
      <c r="AA153" s="1" t="str">
        <f t="shared" si="24"/>
        <v/>
      </c>
      <c r="AB153" s="1" t="e">
        <f t="shared" si="25"/>
        <v>#VALUE!</v>
      </c>
      <c r="AC153" s="1" t="e">
        <f>VLOOKUP($P153,異動保険料_店舗!$A$23:$J$33,7)</f>
        <v>#VALUE!</v>
      </c>
      <c r="AD153" s="1" t="e">
        <f>VLOOKUP($P153,異動保険料_店舗!$A$23:$J$33,8)</f>
        <v>#VALUE!</v>
      </c>
      <c r="AE153" s="1" t="e">
        <f>VLOOKUP($P153,異動保険料_店舗!$A$23:$J$33,9)</f>
        <v>#VALUE!</v>
      </c>
      <c r="AF153" s="1" t="e">
        <f>IF($B153=異動保険料_薬剤師!$E$2,異動保険料_薬剤師!$H$4*-1,VLOOKUP($P153,異動保険料_薬剤師!$A$23:$J$34,10))</f>
        <v>#VALUE!</v>
      </c>
    </row>
    <row r="154" spans="1:32" ht="18" customHeight="1">
      <c r="A154" s="4" t="str">
        <f t="shared" si="26"/>
        <v/>
      </c>
      <c r="B154" s="11"/>
      <c r="C154" s="9"/>
      <c r="D154" s="9"/>
      <c r="E154" s="10"/>
      <c r="F154" s="9"/>
      <c r="G154" s="9"/>
      <c r="H154" s="22" t="str">
        <f ca="1">IF(B154&gt;DATE(異動保険料_店舗!$B$1+1,2,14),"",IF($B154="","",IF($K$1=2,0,OFFSET($N154,0,$J$1+6*$K$1))))</f>
        <v/>
      </c>
      <c r="I154" s="1" t="str">
        <f t="shared" si="19"/>
        <v/>
      </c>
      <c r="J154" s="1" t="e">
        <f t="shared" si="20"/>
        <v>#VALUE!</v>
      </c>
      <c r="K154" s="1" t="e">
        <f>VLOOKUP($J154,異動保険料_店舗!$A$8:$J$19,7)</f>
        <v>#VALUE!</v>
      </c>
      <c r="L154" s="1" t="e">
        <f>VLOOKUP($J154,異動保険料_店舗!$A$8:$J$19,8)</f>
        <v>#VALUE!</v>
      </c>
      <c r="M154" s="1" t="e">
        <f>VLOOKUP($J154,異動保険料_店舗!$A$8:$J$19,9)</f>
        <v>#VALUE!</v>
      </c>
      <c r="N154" s="1" t="e">
        <f>VLOOKUP($J154,異動保険料_店舗!$A$8:$J$19,10)</f>
        <v>#VALUE!</v>
      </c>
      <c r="O154" s="1" t="str">
        <f t="shared" si="18"/>
        <v/>
      </c>
      <c r="P154" s="1" t="e">
        <f t="shared" si="21"/>
        <v>#VALUE!</v>
      </c>
      <c r="Q154" s="1" t="e">
        <f>VLOOKUP($P154,異動保険料_店舗!$A$23:$J$33,7)</f>
        <v>#VALUE!</v>
      </c>
      <c r="R154" s="1" t="e">
        <f>VLOOKUP($P154,異動保険料_店舗!$A$23:$J$33,8)</f>
        <v>#VALUE!</v>
      </c>
      <c r="S154" s="1" t="e">
        <f>VLOOKUP($P154,異動保険料_店舗!$A$23:$J$33,9)</f>
        <v>#VALUE!</v>
      </c>
      <c r="T154" s="1" t="e">
        <f>IF($B154=異動保険料_店舗!$E$2,異動保険料_店舗!$H$4*-1,VLOOKUP($P154,異動保険料_店舗!$A$23:$J$34,10))</f>
        <v>#VALUE!</v>
      </c>
      <c r="U154" s="1" t="str">
        <f t="shared" si="22"/>
        <v/>
      </c>
      <c r="V154" s="1" t="e">
        <f t="shared" si="23"/>
        <v>#VALUE!</v>
      </c>
      <c r="W154" s="1" t="e">
        <f>VLOOKUP($J154,異動保険料_薬剤師!$A$8:$J$19,7)</f>
        <v>#VALUE!</v>
      </c>
      <c r="X154" s="1" t="e">
        <f>VLOOKUP($J154,異動保険料_薬剤師!$A$8:$J$19,8)</f>
        <v>#VALUE!</v>
      </c>
      <c r="Y154" s="1" t="e">
        <f>VLOOKUP($J154,異動保険料_薬剤師!$A$8:$J$19,9)</f>
        <v>#VALUE!</v>
      </c>
      <c r="Z154" s="1" t="e">
        <f>VLOOKUP($J154,異動保険料_薬剤師!$A$8:$J$19,10)</f>
        <v>#VALUE!</v>
      </c>
      <c r="AA154" s="1" t="str">
        <f t="shared" si="24"/>
        <v/>
      </c>
      <c r="AB154" s="1" t="e">
        <f t="shared" si="25"/>
        <v>#VALUE!</v>
      </c>
      <c r="AC154" s="1" t="e">
        <f>VLOOKUP($P154,異動保険料_店舗!$A$23:$J$33,7)</f>
        <v>#VALUE!</v>
      </c>
      <c r="AD154" s="1" t="e">
        <f>VLOOKUP($P154,異動保険料_店舗!$A$23:$J$33,8)</f>
        <v>#VALUE!</v>
      </c>
      <c r="AE154" s="1" t="e">
        <f>VLOOKUP($P154,異動保険料_店舗!$A$23:$J$33,9)</f>
        <v>#VALUE!</v>
      </c>
      <c r="AF154" s="1" t="e">
        <f>IF($B154=異動保険料_薬剤師!$E$2,異動保険料_薬剤師!$H$4*-1,VLOOKUP($P154,異動保険料_薬剤師!$A$23:$J$34,10))</f>
        <v>#VALUE!</v>
      </c>
    </row>
    <row r="155" spans="1:32" ht="18" customHeight="1">
      <c r="A155" s="4" t="str">
        <f t="shared" si="26"/>
        <v/>
      </c>
      <c r="B155" s="11"/>
      <c r="C155" s="9"/>
      <c r="D155" s="9"/>
      <c r="E155" s="10"/>
      <c r="F155" s="9"/>
      <c r="G155" s="9"/>
      <c r="H155" s="22" t="str">
        <f ca="1">IF(B155&gt;DATE(異動保険料_店舗!$B$1+1,2,14),"",IF($B155="","",IF($K$1=2,0,OFFSET($N155,0,$J$1+6*$K$1))))</f>
        <v/>
      </c>
      <c r="I155" s="1" t="str">
        <f t="shared" si="19"/>
        <v/>
      </c>
      <c r="J155" s="1" t="e">
        <f t="shared" si="20"/>
        <v>#VALUE!</v>
      </c>
      <c r="K155" s="1" t="e">
        <f>VLOOKUP($J155,異動保険料_店舗!$A$8:$J$19,7)</f>
        <v>#VALUE!</v>
      </c>
      <c r="L155" s="1" t="e">
        <f>VLOOKUP($J155,異動保険料_店舗!$A$8:$J$19,8)</f>
        <v>#VALUE!</v>
      </c>
      <c r="M155" s="1" t="e">
        <f>VLOOKUP($J155,異動保険料_店舗!$A$8:$J$19,9)</f>
        <v>#VALUE!</v>
      </c>
      <c r="N155" s="1" t="e">
        <f>VLOOKUP($J155,異動保険料_店舗!$A$8:$J$19,10)</f>
        <v>#VALUE!</v>
      </c>
      <c r="O155" s="1" t="str">
        <f t="shared" si="18"/>
        <v/>
      </c>
      <c r="P155" s="1" t="e">
        <f t="shared" si="21"/>
        <v>#VALUE!</v>
      </c>
      <c r="Q155" s="1" t="e">
        <f>VLOOKUP($P155,異動保険料_店舗!$A$23:$J$33,7)</f>
        <v>#VALUE!</v>
      </c>
      <c r="R155" s="1" t="e">
        <f>VLOOKUP($P155,異動保険料_店舗!$A$23:$J$33,8)</f>
        <v>#VALUE!</v>
      </c>
      <c r="S155" s="1" t="e">
        <f>VLOOKUP($P155,異動保険料_店舗!$A$23:$J$33,9)</f>
        <v>#VALUE!</v>
      </c>
      <c r="T155" s="1" t="e">
        <f>IF($B155=異動保険料_店舗!$E$2,異動保険料_店舗!$H$4*-1,VLOOKUP($P155,異動保険料_店舗!$A$23:$J$34,10))</f>
        <v>#VALUE!</v>
      </c>
      <c r="U155" s="1" t="str">
        <f t="shared" si="22"/>
        <v/>
      </c>
      <c r="V155" s="1" t="e">
        <f t="shared" si="23"/>
        <v>#VALUE!</v>
      </c>
      <c r="W155" s="1" t="e">
        <f>VLOOKUP($J155,異動保険料_薬剤師!$A$8:$J$19,7)</f>
        <v>#VALUE!</v>
      </c>
      <c r="X155" s="1" t="e">
        <f>VLOOKUP($J155,異動保険料_薬剤師!$A$8:$J$19,8)</f>
        <v>#VALUE!</v>
      </c>
      <c r="Y155" s="1" t="e">
        <f>VLOOKUP($J155,異動保険料_薬剤師!$A$8:$J$19,9)</f>
        <v>#VALUE!</v>
      </c>
      <c r="Z155" s="1" t="e">
        <f>VLOOKUP($J155,異動保険料_薬剤師!$A$8:$J$19,10)</f>
        <v>#VALUE!</v>
      </c>
      <c r="AA155" s="1" t="str">
        <f t="shared" si="24"/>
        <v/>
      </c>
      <c r="AB155" s="1" t="e">
        <f t="shared" si="25"/>
        <v>#VALUE!</v>
      </c>
      <c r="AC155" s="1" t="e">
        <f>VLOOKUP($P155,異動保険料_店舗!$A$23:$J$33,7)</f>
        <v>#VALUE!</v>
      </c>
      <c r="AD155" s="1" t="e">
        <f>VLOOKUP($P155,異動保険料_店舗!$A$23:$J$33,8)</f>
        <v>#VALUE!</v>
      </c>
      <c r="AE155" s="1" t="e">
        <f>VLOOKUP($P155,異動保険料_店舗!$A$23:$J$33,9)</f>
        <v>#VALUE!</v>
      </c>
      <c r="AF155" s="1" t="e">
        <f>IF($B155=異動保険料_薬剤師!$E$2,異動保険料_薬剤師!$H$4*-1,VLOOKUP($P155,異動保険料_薬剤師!$A$23:$J$34,10))</f>
        <v>#VALUE!</v>
      </c>
    </row>
    <row r="156" spans="1:32" ht="18" customHeight="1">
      <c r="A156" s="4" t="str">
        <f t="shared" si="26"/>
        <v/>
      </c>
      <c r="B156" s="11"/>
      <c r="C156" s="9"/>
      <c r="D156" s="9"/>
      <c r="E156" s="10"/>
      <c r="F156" s="9"/>
      <c r="G156" s="9"/>
      <c r="H156" s="22" t="str">
        <f ca="1">IF(B156&gt;DATE(異動保険料_店舗!$B$1+1,2,14),"",IF($B156="","",IF($K$1=2,0,OFFSET($N156,0,$J$1+6*$K$1))))</f>
        <v/>
      </c>
      <c r="I156" s="1" t="str">
        <f t="shared" si="19"/>
        <v/>
      </c>
      <c r="J156" s="1" t="e">
        <f t="shared" si="20"/>
        <v>#VALUE!</v>
      </c>
      <c r="K156" s="1" t="e">
        <f>VLOOKUP($J156,異動保険料_店舗!$A$8:$J$19,7)</f>
        <v>#VALUE!</v>
      </c>
      <c r="L156" s="1" t="e">
        <f>VLOOKUP($J156,異動保険料_店舗!$A$8:$J$19,8)</f>
        <v>#VALUE!</v>
      </c>
      <c r="M156" s="1" t="e">
        <f>VLOOKUP($J156,異動保険料_店舗!$A$8:$J$19,9)</f>
        <v>#VALUE!</v>
      </c>
      <c r="N156" s="1" t="e">
        <f>VLOOKUP($J156,異動保険料_店舗!$A$8:$J$19,10)</f>
        <v>#VALUE!</v>
      </c>
      <c r="O156" s="1" t="str">
        <f t="shared" si="18"/>
        <v/>
      </c>
      <c r="P156" s="1" t="e">
        <f t="shared" si="21"/>
        <v>#VALUE!</v>
      </c>
      <c r="Q156" s="1" t="e">
        <f>VLOOKUP($P156,異動保険料_店舗!$A$23:$J$33,7)</f>
        <v>#VALUE!</v>
      </c>
      <c r="R156" s="1" t="e">
        <f>VLOOKUP($P156,異動保険料_店舗!$A$23:$J$33,8)</f>
        <v>#VALUE!</v>
      </c>
      <c r="S156" s="1" t="e">
        <f>VLOOKUP($P156,異動保険料_店舗!$A$23:$J$33,9)</f>
        <v>#VALUE!</v>
      </c>
      <c r="T156" s="1" t="e">
        <f>IF($B156=異動保険料_店舗!$E$2,異動保険料_店舗!$H$4*-1,VLOOKUP($P156,異動保険料_店舗!$A$23:$J$34,10))</f>
        <v>#VALUE!</v>
      </c>
      <c r="U156" s="1" t="str">
        <f t="shared" si="22"/>
        <v/>
      </c>
      <c r="V156" s="1" t="e">
        <f t="shared" si="23"/>
        <v>#VALUE!</v>
      </c>
      <c r="W156" s="1" t="e">
        <f>VLOOKUP($J156,異動保険料_薬剤師!$A$8:$J$19,7)</f>
        <v>#VALUE!</v>
      </c>
      <c r="X156" s="1" t="e">
        <f>VLOOKUP($J156,異動保険料_薬剤師!$A$8:$J$19,8)</f>
        <v>#VALUE!</v>
      </c>
      <c r="Y156" s="1" t="e">
        <f>VLOOKUP($J156,異動保険料_薬剤師!$A$8:$J$19,9)</f>
        <v>#VALUE!</v>
      </c>
      <c r="Z156" s="1" t="e">
        <f>VLOOKUP($J156,異動保険料_薬剤師!$A$8:$J$19,10)</f>
        <v>#VALUE!</v>
      </c>
      <c r="AA156" s="1" t="str">
        <f t="shared" si="24"/>
        <v/>
      </c>
      <c r="AB156" s="1" t="e">
        <f t="shared" si="25"/>
        <v>#VALUE!</v>
      </c>
      <c r="AC156" s="1" t="e">
        <f>VLOOKUP($P156,異動保険料_店舗!$A$23:$J$33,7)</f>
        <v>#VALUE!</v>
      </c>
      <c r="AD156" s="1" t="e">
        <f>VLOOKUP($P156,異動保険料_店舗!$A$23:$J$33,8)</f>
        <v>#VALUE!</v>
      </c>
      <c r="AE156" s="1" t="e">
        <f>VLOOKUP($P156,異動保険料_店舗!$A$23:$J$33,9)</f>
        <v>#VALUE!</v>
      </c>
      <c r="AF156" s="1" t="e">
        <f>IF($B156=異動保険料_薬剤師!$E$2,異動保険料_薬剤師!$H$4*-1,VLOOKUP($P156,異動保険料_薬剤師!$A$23:$J$34,10))</f>
        <v>#VALUE!</v>
      </c>
    </row>
    <row r="157" spans="1:32" ht="18" customHeight="1">
      <c r="A157" s="4" t="str">
        <f t="shared" si="26"/>
        <v/>
      </c>
      <c r="B157" s="11"/>
      <c r="C157" s="9"/>
      <c r="D157" s="9"/>
      <c r="E157" s="10"/>
      <c r="F157" s="9"/>
      <c r="G157" s="9"/>
      <c r="H157" s="22" t="str">
        <f ca="1">IF(B157&gt;DATE(異動保険料_店舗!$B$1+1,2,14),"",IF($B157="","",IF($K$1=2,0,OFFSET($N157,0,$J$1+6*$K$1))))</f>
        <v/>
      </c>
      <c r="I157" s="1" t="str">
        <f t="shared" si="19"/>
        <v/>
      </c>
      <c r="J157" s="1" t="e">
        <f t="shared" si="20"/>
        <v>#VALUE!</v>
      </c>
      <c r="K157" s="1" t="e">
        <f>VLOOKUP($J157,異動保険料_店舗!$A$8:$J$19,7)</f>
        <v>#VALUE!</v>
      </c>
      <c r="L157" s="1" t="e">
        <f>VLOOKUP($J157,異動保険料_店舗!$A$8:$J$19,8)</f>
        <v>#VALUE!</v>
      </c>
      <c r="M157" s="1" t="e">
        <f>VLOOKUP($J157,異動保険料_店舗!$A$8:$J$19,9)</f>
        <v>#VALUE!</v>
      </c>
      <c r="N157" s="1" t="e">
        <f>VLOOKUP($J157,異動保険料_店舗!$A$8:$J$19,10)</f>
        <v>#VALUE!</v>
      </c>
      <c r="O157" s="1" t="str">
        <f t="shared" si="18"/>
        <v/>
      </c>
      <c r="P157" s="1" t="e">
        <f t="shared" si="21"/>
        <v>#VALUE!</v>
      </c>
      <c r="Q157" s="1" t="e">
        <f>VLOOKUP($P157,異動保険料_店舗!$A$23:$J$33,7)</f>
        <v>#VALUE!</v>
      </c>
      <c r="R157" s="1" t="e">
        <f>VLOOKUP($P157,異動保険料_店舗!$A$23:$J$33,8)</f>
        <v>#VALUE!</v>
      </c>
      <c r="S157" s="1" t="e">
        <f>VLOOKUP($P157,異動保険料_店舗!$A$23:$J$33,9)</f>
        <v>#VALUE!</v>
      </c>
      <c r="T157" s="1" t="e">
        <f>IF($B157=異動保険料_店舗!$E$2,異動保険料_店舗!$H$4*-1,VLOOKUP($P157,異動保険料_店舗!$A$23:$J$34,10))</f>
        <v>#VALUE!</v>
      </c>
      <c r="U157" s="1" t="str">
        <f t="shared" si="22"/>
        <v/>
      </c>
      <c r="V157" s="1" t="e">
        <f t="shared" si="23"/>
        <v>#VALUE!</v>
      </c>
      <c r="W157" s="1" t="e">
        <f>VLOOKUP($J157,異動保険料_薬剤師!$A$8:$J$19,7)</f>
        <v>#VALUE!</v>
      </c>
      <c r="X157" s="1" t="e">
        <f>VLOOKUP($J157,異動保険料_薬剤師!$A$8:$J$19,8)</f>
        <v>#VALUE!</v>
      </c>
      <c r="Y157" s="1" t="e">
        <f>VLOOKUP($J157,異動保険料_薬剤師!$A$8:$J$19,9)</f>
        <v>#VALUE!</v>
      </c>
      <c r="Z157" s="1" t="e">
        <f>VLOOKUP($J157,異動保険料_薬剤師!$A$8:$J$19,10)</f>
        <v>#VALUE!</v>
      </c>
      <c r="AA157" s="1" t="str">
        <f t="shared" si="24"/>
        <v/>
      </c>
      <c r="AB157" s="1" t="e">
        <f t="shared" si="25"/>
        <v>#VALUE!</v>
      </c>
      <c r="AC157" s="1" t="e">
        <f>VLOOKUP($P157,異動保険料_店舗!$A$23:$J$33,7)</f>
        <v>#VALUE!</v>
      </c>
      <c r="AD157" s="1" t="e">
        <f>VLOOKUP($P157,異動保険料_店舗!$A$23:$J$33,8)</f>
        <v>#VALUE!</v>
      </c>
      <c r="AE157" s="1" t="e">
        <f>VLOOKUP($P157,異動保険料_店舗!$A$23:$J$33,9)</f>
        <v>#VALUE!</v>
      </c>
      <c r="AF157" s="1" t="e">
        <f>IF($B157=異動保険料_薬剤師!$E$2,異動保険料_薬剤師!$H$4*-1,VLOOKUP($P157,異動保険料_薬剤師!$A$23:$J$34,10))</f>
        <v>#VALUE!</v>
      </c>
    </row>
    <row r="158" spans="1:32" ht="18" customHeight="1">
      <c r="A158" s="4" t="str">
        <f t="shared" si="26"/>
        <v/>
      </c>
      <c r="B158" s="11"/>
      <c r="C158" s="9"/>
      <c r="D158" s="9"/>
      <c r="E158" s="10"/>
      <c r="F158" s="9"/>
      <c r="G158" s="9"/>
      <c r="H158" s="22" t="str">
        <f ca="1">IF(B158&gt;DATE(異動保険料_店舗!$B$1+1,2,14),"",IF($B158="","",IF($K$1=2,0,OFFSET($N158,0,$J$1+6*$K$1))))</f>
        <v/>
      </c>
      <c r="I158" s="1" t="str">
        <f t="shared" si="19"/>
        <v/>
      </c>
      <c r="J158" s="1" t="e">
        <f t="shared" si="20"/>
        <v>#VALUE!</v>
      </c>
      <c r="K158" s="1" t="e">
        <f>VLOOKUP($J158,異動保険料_店舗!$A$8:$J$19,7)</f>
        <v>#VALUE!</v>
      </c>
      <c r="L158" s="1" t="e">
        <f>VLOOKUP($J158,異動保険料_店舗!$A$8:$J$19,8)</f>
        <v>#VALUE!</v>
      </c>
      <c r="M158" s="1" t="e">
        <f>VLOOKUP($J158,異動保険料_店舗!$A$8:$J$19,9)</f>
        <v>#VALUE!</v>
      </c>
      <c r="N158" s="1" t="e">
        <f>VLOOKUP($J158,異動保険料_店舗!$A$8:$J$19,10)</f>
        <v>#VALUE!</v>
      </c>
      <c r="O158" s="1" t="str">
        <f t="shared" si="18"/>
        <v/>
      </c>
      <c r="P158" s="1" t="e">
        <f t="shared" si="21"/>
        <v>#VALUE!</v>
      </c>
      <c r="Q158" s="1" t="e">
        <f>VLOOKUP($P158,異動保険料_店舗!$A$23:$J$33,7)</f>
        <v>#VALUE!</v>
      </c>
      <c r="R158" s="1" t="e">
        <f>VLOOKUP($P158,異動保険料_店舗!$A$23:$J$33,8)</f>
        <v>#VALUE!</v>
      </c>
      <c r="S158" s="1" t="e">
        <f>VLOOKUP($P158,異動保険料_店舗!$A$23:$J$33,9)</f>
        <v>#VALUE!</v>
      </c>
      <c r="T158" s="1" t="e">
        <f>IF($B158=異動保険料_店舗!$E$2,異動保険料_店舗!$H$4*-1,VLOOKUP($P158,異動保険料_店舗!$A$23:$J$34,10))</f>
        <v>#VALUE!</v>
      </c>
      <c r="U158" s="1" t="str">
        <f t="shared" si="22"/>
        <v/>
      </c>
      <c r="V158" s="1" t="e">
        <f t="shared" si="23"/>
        <v>#VALUE!</v>
      </c>
      <c r="W158" s="1" t="e">
        <f>VLOOKUP($J158,異動保険料_薬剤師!$A$8:$J$19,7)</f>
        <v>#VALUE!</v>
      </c>
      <c r="X158" s="1" t="e">
        <f>VLOOKUP($J158,異動保険料_薬剤師!$A$8:$J$19,8)</f>
        <v>#VALUE!</v>
      </c>
      <c r="Y158" s="1" t="e">
        <f>VLOOKUP($J158,異動保険料_薬剤師!$A$8:$J$19,9)</f>
        <v>#VALUE!</v>
      </c>
      <c r="Z158" s="1" t="e">
        <f>VLOOKUP($J158,異動保険料_薬剤師!$A$8:$J$19,10)</f>
        <v>#VALUE!</v>
      </c>
      <c r="AA158" s="1" t="str">
        <f t="shared" si="24"/>
        <v/>
      </c>
      <c r="AB158" s="1" t="e">
        <f t="shared" si="25"/>
        <v>#VALUE!</v>
      </c>
      <c r="AC158" s="1" t="e">
        <f>VLOOKUP($P158,異動保険料_店舗!$A$23:$J$33,7)</f>
        <v>#VALUE!</v>
      </c>
      <c r="AD158" s="1" t="e">
        <f>VLOOKUP($P158,異動保険料_店舗!$A$23:$J$33,8)</f>
        <v>#VALUE!</v>
      </c>
      <c r="AE158" s="1" t="e">
        <f>VLOOKUP($P158,異動保険料_店舗!$A$23:$J$33,9)</f>
        <v>#VALUE!</v>
      </c>
      <c r="AF158" s="1" t="e">
        <f>IF($B158=異動保険料_薬剤師!$E$2,異動保険料_薬剤師!$H$4*-1,VLOOKUP($P158,異動保険料_薬剤師!$A$23:$J$34,10))</f>
        <v>#VALUE!</v>
      </c>
    </row>
    <row r="159" spans="1:32" ht="18" customHeight="1">
      <c r="A159" s="4" t="str">
        <f t="shared" si="26"/>
        <v/>
      </c>
      <c r="B159" s="11"/>
      <c r="C159" s="9"/>
      <c r="D159" s="9"/>
      <c r="E159" s="10"/>
      <c r="F159" s="9"/>
      <c r="G159" s="9"/>
      <c r="H159" s="22" t="str">
        <f ca="1">IF(B159&gt;DATE(異動保険料_店舗!$B$1+1,2,14),"",IF($B159="","",IF($K$1=2,0,OFFSET($N159,0,$J$1+6*$K$1))))</f>
        <v/>
      </c>
      <c r="I159" s="1" t="str">
        <f t="shared" si="19"/>
        <v/>
      </c>
      <c r="J159" s="1" t="e">
        <f t="shared" si="20"/>
        <v>#VALUE!</v>
      </c>
      <c r="K159" s="1" t="e">
        <f>VLOOKUP($J159,異動保険料_店舗!$A$8:$J$19,7)</f>
        <v>#VALUE!</v>
      </c>
      <c r="L159" s="1" t="e">
        <f>VLOOKUP($J159,異動保険料_店舗!$A$8:$J$19,8)</f>
        <v>#VALUE!</v>
      </c>
      <c r="M159" s="1" t="e">
        <f>VLOOKUP($J159,異動保険料_店舗!$A$8:$J$19,9)</f>
        <v>#VALUE!</v>
      </c>
      <c r="N159" s="1" t="e">
        <f>VLOOKUP($J159,異動保険料_店舗!$A$8:$J$19,10)</f>
        <v>#VALUE!</v>
      </c>
      <c r="O159" s="1" t="str">
        <f t="shared" si="18"/>
        <v/>
      </c>
      <c r="P159" s="1" t="e">
        <f t="shared" si="21"/>
        <v>#VALUE!</v>
      </c>
      <c r="Q159" s="1" t="e">
        <f>VLOOKUP($P159,異動保険料_店舗!$A$23:$J$33,7)</f>
        <v>#VALUE!</v>
      </c>
      <c r="R159" s="1" t="e">
        <f>VLOOKUP($P159,異動保険料_店舗!$A$23:$J$33,8)</f>
        <v>#VALUE!</v>
      </c>
      <c r="S159" s="1" t="e">
        <f>VLOOKUP($P159,異動保険料_店舗!$A$23:$J$33,9)</f>
        <v>#VALUE!</v>
      </c>
      <c r="T159" s="1" t="e">
        <f>IF($B159=異動保険料_店舗!$E$2,異動保険料_店舗!$H$4*-1,VLOOKUP($P159,異動保険料_店舗!$A$23:$J$34,10))</f>
        <v>#VALUE!</v>
      </c>
      <c r="U159" s="1" t="str">
        <f t="shared" si="22"/>
        <v/>
      </c>
      <c r="V159" s="1" t="e">
        <f t="shared" si="23"/>
        <v>#VALUE!</v>
      </c>
      <c r="W159" s="1" t="e">
        <f>VLOOKUP($J159,異動保険料_薬剤師!$A$8:$J$19,7)</f>
        <v>#VALUE!</v>
      </c>
      <c r="X159" s="1" t="e">
        <f>VLOOKUP($J159,異動保険料_薬剤師!$A$8:$J$19,8)</f>
        <v>#VALUE!</v>
      </c>
      <c r="Y159" s="1" t="e">
        <f>VLOOKUP($J159,異動保険料_薬剤師!$A$8:$J$19,9)</f>
        <v>#VALUE!</v>
      </c>
      <c r="Z159" s="1" t="e">
        <f>VLOOKUP($J159,異動保険料_薬剤師!$A$8:$J$19,10)</f>
        <v>#VALUE!</v>
      </c>
      <c r="AA159" s="1" t="str">
        <f t="shared" si="24"/>
        <v/>
      </c>
      <c r="AB159" s="1" t="e">
        <f t="shared" si="25"/>
        <v>#VALUE!</v>
      </c>
      <c r="AC159" s="1" t="e">
        <f>VLOOKUP($P159,異動保険料_店舗!$A$23:$J$33,7)</f>
        <v>#VALUE!</v>
      </c>
      <c r="AD159" s="1" t="e">
        <f>VLOOKUP($P159,異動保険料_店舗!$A$23:$J$33,8)</f>
        <v>#VALUE!</v>
      </c>
      <c r="AE159" s="1" t="e">
        <f>VLOOKUP($P159,異動保険料_店舗!$A$23:$J$33,9)</f>
        <v>#VALUE!</v>
      </c>
      <c r="AF159" s="1" t="e">
        <f>IF($B159=異動保険料_薬剤師!$E$2,異動保険料_薬剤師!$H$4*-1,VLOOKUP($P159,異動保険料_薬剤師!$A$23:$J$34,10))</f>
        <v>#VALUE!</v>
      </c>
    </row>
    <row r="160" spans="1:32" ht="18" customHeight="1">
      <c r="A160" s="4" t="str">
        <f t="shared" si="26"/>
        <v/>
      </c>
      <c r="B160" s="11"/>
      <c r="C160" s="9"/>
      <c r="D160" s="9"/>
      <c r="E160" s="10"/>
      <c r="F160" s="9"/>
      <c r="G160" s="9"/>
      <c r="H160" s="22" t="str">
        <f ca="1">IF(B160&gt;DATE(異動保険料_店舗!$B$1+1,2,14),"",IF($B160="","",IF($K$1=2,0,OFFSET($N160,0,$J$1+6*$K$1))))</f>
        <v/>
      </c>
      <c r="I160" s="1" t="str">
        <f t="shared" si="19"/>
        <v/>
      </c>
      <c r="J160" s="1" t="e">
        <f t="shared" si="20"/>
        <v>#VALUE!</v>
      </c>
      <c r="K160" s="1" t="e">
        <f>VLOOKUP($J160,異動保険料_店舗!$A$8:$J$19,7)</f>
        <v>#VALUE!</v>
      </c>
      <c r="L160" s="1" t="e">
        <f>VLOOKUP($J160,異動保険料_店舗!$A$8:$J$19,8)</f>
        <v>#VALUE!</v>
      </c>
      <c r="M160" s="1" t="e">
        <f>VLOOKUP($J160,異動保険料_店舗!$A$8:$J$19,9)</f>
        <v>#VALUE!</v>
      </c>
      <c r="N160" s="1" t="e">
        <f>VLOOKUP($J160,異動保険料_店舗!$A$8:$J$19,10)</f>
        <v>#VALUE!</v>
      </c>
      <c r="O160" s="1" t="str">
        <f t="shared" si="18"/>
        <v/>
      </c>
      <c r="P160" s="1" t="e">
        <f t="shared" si="21"/>
        <v>#VALUE!</v>
      </c>
      <c r="Q160" s="1" t="e">
        <f>VLOOKUP($P160,異動保険料_店舗!$A$23:$J$33,7)</f>
        <v>#VALUE!</v>
      </c>
      <c r="R160" s="1" t="e">
        <f>VLOOKUP($P160,異動保険料_店舗!$A$23:$J$33,8)</f>
        <v>#VALUE!</v>
      </c>
      <c r="S160" s="1" t="e">
        <f>VLOOKUP($P160,異動保険料_店舗!$A$23:$J$33,9)</f>
        <v>#VALUE!</v>
      </c>
      <c r="T160" s="1" t="e">
        <f>IF($B160=異動保険料_店舗!$E$2,異動保険料_店舗!$H$4*-1,VLOOKUP($P160,異動保険料_店舗!$A$23:$J$34,10))</f>
        <v>#VALUE!</v>
      </c>
      <c r="U160" s="1" t="str">
        <f t="shared" si="22"/>
        <v/>
      </c>
      <c r="V160" s="1" t="e">
        <f t="shared" si="23"/>
        <v>#VALUE!</v>
      </c>
      <c r="W160" s="1" t="e">
        <f>VLOOKUP($J160,異動保険料_薬剤師!$A$8:$J$19,7)</f>
        <v>#VALUE!</v>
      </c>
      <c r="X160" s="1" t="e">
        <f>VLOOKUP($J160,異動保険料_薬剤師!$A$8:$J$19,8)</f>
        <v>#VALUE!</v>
      </c>
      <c r="Y160" s="1" t="e">
        <f>VLOOKUP($J160,異動保険料_薬剤師!$A$8:$J$19,9)</f>
        <v>#VALUE!</v>
      </c>
      <c r="Z160" s="1" t="e">
        <f>VLOOKUP($J160,異動保険料_薬剤師!$A$8:$J$19,10)</f>
        <v>#VALUE!</v>
      </c>
      <c r="AA160" s="1" t="str">
        <f t="shared" si="24"/>
        <v/>
      </c>
      <c r="AB160" s="1" t="e">
        <f t="shared" si="25"/>
        <v>#VALUE!</v>
      </c>
      <c r="AC160" s="1" t="e">
        <f>VLOOKUP($P160,異動保険料_店舗!$A$23:$J$33,7)</f>
        <v>#VALUE!</v>
      </c>
      <c r="AD160" s="1" t="e">
        <f>VLOOKUP($P160,異動保険料_店舗!$A$23:$J$33,8)</f>
        <v>#VALUE!</v>
      </c>
      <c r="AE160" s="1" t="e">
        <f>VLOOKUP($P160,異動保険料_店舗!$A$23:$J$33,9)</f>
        <v>#VALUE!</v>
      </c>
      <c r="AF160" s="1" t="e">
        <f>IF($B160=異動保険料_薬剤師!$E$2,異動保険料_薬剤師!$H$4*-1,VLOOKUP($P160,異動保険料_薬剤師!$A$23:$J$34,10))</f>
        <v>#VALUE!</v>
      </c>
    </row>
    <row r="161" spans="1:32" ht="18" customHeight="1">
      <c r="A161" s="4" t="str">
        <f t="shared" si="26"/>
        <v/>
      </c>
      <c r="B161" s="11"/>
      <c r="C161" s="9"/>
      <c r="D161" s="9"/>
      <c r="E161" s="10"/>
      <c r="F161" s="9"/>
      <c r="G161" s="9"/>
      <c r="H161" s="22" t="str">
        <f ca="1">IF(B161&gt;DATE(異動保険料_店舗!$B$1+1,2,14),"",IF($B161="","",IF($K$1=2,0,OFFSET($N161,0,$J$1+6*$K$1))))</f>
        <v/>
      </c>
      <c r="I161" s="1" t="str">
        <f t="shared" si="19"/>
        <v/>
      </c>
      <c r="J161" s="1" t="e">
        <f t="shared" si="20"/>
        <v>#VALUE!</v>
      </c>
      <c r="K161" s="1" t="e">
        <f>VLOOKUP($J161,異動保険料_店舗!$A$8:$J$19,7)</f>
        <v>#VALUE!</v>
      </c>
      <c r="L161" s="1" t="e">
        <f>VLOOKUP($J161,異動保険料_店舗!$A$8:$J$19,8)</f>
        <v>#VALUE!</v>
      </c>
      <c r="M161" s="1" t="e">
        <f>VLOOKUP($J161,異動保険料_店舗!$A$8:$J$19,9)</f>
        <v>#VALUE!</v>
      </c>
      <c r="N161" s="1" t="e">
        <f>VLOOKUP($J161,異動保険料_店舗!$A$8:$J$19,10)</f>
        <v>#VALUE!</v>
      </c>
      <c r="O161" s="1" t="str">
        <f t="shared" si="18"/>
        <v/>
      </c>
      <c r="P161" s="1" t="e">
        <f t="shared" si="21"/>
        <v>#VALUE!</v>
      </c>
      <c r="Q161" s="1" t="e">
        <f>VLOOKUP($P161,異動保険料_店舗!$A$23:$J$33,7)</f>
        <v>#VALUE!</v>
      </c>
      <c r="R161" s="1" t="e">
        <f>VLOOKUP($P161,異動保険料_店舗!$A$23:$J$33,8)</f>
        <v>#VALUE!</v>
      </c>
      <c r="S161" s="1" t="e">
        <f>VLOOKUP($P161,異動保険料_店舗!$A$23:$J$33,9)</f>
        <v>#VALUE!</v>
      </c>
      <c r="T161" s="1" t="e">
        <f>IF($B161=異動保険料_店舗!$E$2,異動保険料_店舗!$H$4*-1,VLOOKUP($P161,異動保険料_店舗!$A$23:$J$34,10))</f>
        <v>#VALUE!</v>
      </c>
      <c r="U161" s="1" t="str">
        <f t="shared" si="22"/>
        <v/>
      </c>
      <c r="V161" s="1" t="e">
        <f t="shared" si="23"/>
        <v>#VALUE!</v>
      </c>
      <c r="W161" s="1" t="e">
        <f>VLOOKUP($J161,異動保険料_薬剤師!$A$8:$J$19,7)</f>
        <v>#VALUE!</v>
      </c>
      <c r="X161" s="1" t="e">
        <f>VLOOKUP($J161,異動保険料_薬剤師!$A$8:$J$19,8)</f>
        <v>#VALUE!</v>
      </c>
      <c r="Y161" s="1" t="e">
        <f>VLOOKUP($J161,異動保険料_薬剤師!$A$8:$J$19,9)</f>
        <v>#VALUE!</v>
      </c>
      <c r="Z161" s="1" t="e">
        <f>VLOOKUP($J161,異動保険料_薬剤師!$A$8:$J$19,10)</f>
        <v>#VALUE!</v>
      </c>
      <c r="AA161" s="1" t="str">
        <f t="shared" si="24"/>
        <v/>
      </c>
      <c r="AB161" s="1" t="e">
        <f t="shared" si="25"/>
        <v>#VALUE!</v>
      </c>
      <c r="AC161" s="1" t="e">
        <f>VLOOKUP($P161,異動保険料_店舗!$A$23:$J$33,7)</f>
        <v>#VALUE!</v>
      </c>
      <c r="AD161" s="1" t="e">
        <f>VLOOKUP($P161,異動保険料_店舗!$A$23:$J$33,8)</f>
        <v>#VALUE!</v>
      </c>
      <c r="AE161" s="1" t="e">
        <f>VLOOKUP($P161,異動保険料_店舗!$A$23:$J$33,9)</f>
        <v>#VALUE!</v>
      </c>
      <c r="AF161" s="1" t="e">
        <f>IF($B161=異動保険料_薬剤師!$E$2,異動保険料_薬剤師!$H$4*-1,VLOOKUP($P161,異動保険料_薬剤師!$A$23:$J$34,10))</f>
        <v>#VALUE!</v>
      </c>
    </row>
    <row r="162" spans="1:32" ht="18" customHeight="1">
      <c r="A162" s="4" t="str">
        <f t="shared" si="26"/>
        <v/>
      </c>
      <c r="B162" s="11"/>
      <c r="C162" s="9"/>
      <c r="D162" s="9"/>
      <c r="E162" s="10"/>
      <c r="F162" s="9"/>
      <c r="G162" s="9"/>
      <c r="H162" s="22" t="str">
        <f ca="1">IF(B162&gt;DATE(異動保険料_店舗!$B$1+1,2,14),"",IF($B162="","",IF($K$1=2,0,OFFSET($N162,0,$J$1+6*$K$1))))</f>
        <v/>
      </c>
      <c r="I162" s="1" t="str">
        <f t="shared" si="19"/>
        <v/>
      </c>
      <c r="J162" s="1" t="e">
        <f t="shared" si="20"/>
        <v>#VALUE!</v>
      </c>
      <c r="K162" s="1" t="e">
        <f>VLOOKUP($J162,異動保険料_店舗!$A$8:$J$19,7)</f>
        <v>#VALUE!</v>
      </c>
      <c r="L162" s="1" t="e">
        <f>VLOOKUP($J162,異動保険料_店舗!$A$8:$J$19,8)</f>
        <v>#VALUE!</v>
      </c>
      <c r="M162" s="1" t="e">
        <f>VLOOKUP($J162,異動保険料_店舗!$A$8:$J$19,9)</f>
        <v>#VALUE!</v>
      </c>
      <c r="N162" s="1" t="e">
        <f>VLOOKUP($J162,異動保険料_店舗!$A$8:$J$19,10)</f>
        <v>#VALUE!</v>
      </c>
      <c r="O162" s="1" t="str">
        <f t="shared" si="18"/>
        <v/>
      </c>
      <c r="P162" s="1" t="e">
        <f t="shared" si="21"/>
        <v>#VALUE!</v>
      </c>
      <c r="Q162" s="1" t="e">
        <f>VLOOKUP($P162,異動保険料_店舗!$A$23:$J$33,7)</f>
        <v>#VALUE!</v>
      </c>
      <c r="R162" s="1" t="e">
        <f>VLOOKUP($P162,異動保険料_店舗!$A$23:$J$33,8)</f>
        <v>#VALUE!</v>
      </c>
      <c r="S162" s="1" t="e">
        <f>VLOOKUP($P162,異動保険料_店舗!$A$23:$J$33,9)</f>
        <v>#VALUE!</v>
      </c>
      <c r="T162" s="1" t="e">
        <f>IF($B162=異動保険料_店舗!$E$2,異動保険料_店舗!$H$4*-1,VLOOKUP($P162,異動保険料_店舗!$A$23:$J$34,10))</f>
        <v>#VALUE!</v>
      </c>
      <c r="U162" s="1" t="str">
        <f t="shared" si="22"/>
        <v/>
      </c>
      <c r="V162" s="1" t="e">
        <f t="shared" si="23"/>
        <v>#VALUE!</v>
      </c>
      <c r="W162" s="1" t="e">
        <f>VLOOKUP($J162,異動保険料_薬剤師!$A$8:$J$19,7)</f>
        <v>#VALUE!</v>
      </c>
      <c r="X162" s="1" t="e">
        <f>VLOOKUP($J162,異動保険料_薬剤師!$A$8:$J$19,8)</f>
        <v>#VALUE!</v>
      </c>
      <c r="Y162" s="1" t="e">
        <f>VLOOKUP($J162,異動保険料_薬剤師!$A$8:$J$19,9)</f>
        <v>#VALUE!</v>
      </c>
      <c r="Z162" s="1" t="e">
        <f>VLOOKUP($J162,異動保険料_薬剤師!$A$8:$J$19,10)</f>
        <v>#VALUE!</v>
      </c>
      <c r="AA162" s="1" t="str">
        <f t="shared" si="24"/>
        <v/>
      </c>
      <c r="AB162" s="1" t="e">
        <f t="shared" si="25"/>
        <v>#VALUE!</v>
      </c>
      <c r="AC162" s="1" t="e">
        <f>VLOOKUP($P162,異動保険料_店舗!$A$23:$J$33,7)</f>
        <v>#VALUE!</v>
      </c>
      <c r="AD162" s="1" t="e">
        <f>VLOOKUP($P162,異動保険料_店舗!$A$23:$J$33,8)</f>
        <v>#VALUE!</v>
      </c>
      <c r="AE162" s="1" t="e">
        <f>VLOOKUP($P162,異動保険料_店舗!$A$23:$J$33,9)</f>
        <v>#VALUE!</v>
      </c>
      <c r="AF162" s="1" t="e">
        <f>IF($B162=異動保険料_薬剤師!$E$2,異動保険料_薬剤師!$H$4*-1,VLOOKUP($P162,異動保険料_薬剤師!$A$23:$J$34,10))</f>
        <v>#VALUE!</v>
      </c>
    </row>
    <row r="163" spans="1:32" ht="18" customHeight="1">
      <c r="A163" s="4" t="str">
        <f t="shared" si="26"/>
        <v/>
      </c>
      <c r="B163" s="11"/>
      <c r="C163" s="9"/>
      <c r="D163" s="9"/>
      <c r="E163" s="10"/>
      <c r="F163" s="9"/>
      <c r="G163" s="9"/>
      <c r="H163" s="22" t="str">
        <f ca="1">IF(B163&gt;DATE(異動保険料_店舗!$B$1+1,2,14),"",IF($B163="","",IF($K$1=2,0,OFFSET($N163,0,$J$1+6*$K$1))))</f>
        <v/>
      </c>
      <c r="I163" s="1" t="str">
        <f t="shared" si="19"/>
        <v/>
      </c>
      <c r="J163" s="1" t="e">
        <f t="shared" si="20"/>
        <v>#VALUE!</v>
      </c>
      <c r="K163" s="1" t="e">
        <f>VLOOKUP($J163,異動保険料_店舗!$A$8:$J$19,7)</f>
        <v>#VALUE!</v>
      </c>
      <c r="L163" s="1" t="e">
        <f>VLOOKUP($J163,異動保険料_店舗!$A$8:$J$19,8)</f>
        <v>#VALUE!</v>
      </c>
      <c r="M163" s="1" t="e">
        <f>VLOOKUP($J163,異動保険料_店舗!$A$8:$J$19,9)</f>
        <v>#VALUE!</v>
      </c>
      <c r="N163" s="1" t="e">
        <f>VLOOKUP($J163,異動保険料_店舗!$A$8:$J$19,10)</f>
        <v>#VALUE!</v>
      </c>
      <c r="O163" s="1" t="str">
        <f t="shared" si="18"/>
        <v/>
      </c>
      <c r="P163" s="1" t="e">
        <f t="shared" si="21"/>
        <v>#VALUE!</v>
      </c>
      <c r="Q163" s="1" t="e">
        <f>VLOOKUP($P163,異動保険料_店舗!$A$23:$J$33,7)</f>
        <v>#VALUE!</v>
      </c>
      <c r="R163" s="1" t="e">
        <f>VLOOKUP($P163,異動保険料_店舗!$A$23:$J$33,8)</f>
        <v>#VALUE!</v>
      </c>
      <c r="S163" s="1" t="e">
        <f>VLOOKUP($P163,異動保険料_店舗!$A$23:$J$33,9)</f>
        <v>#VALUE!</v>
      </c>
      <c r="T163" s="1" t="e">
        <f>IF($B163=異動保険料_店舗!$E$2,異動保険料_店舗!$H$4*-1,VLOOKUP($P163,異動保険料_店舗!$A$23:$J$34,10))</f>
        <v>#VALUE!</v>
      </c>
      <c r="U163" s="1" t="str">
        <f t="shared" si="22"/>
        <v/>
      </c>
      <c r="V163" s="1" t="e">
        <f t="shared" si="23"/>
        <v>#VALUE!</v>
      </c>
      <c r="W163" s="1" t="e">
        <f>VLOOKUP($J163,異動保険料_薬剤師!$A$8:$J$19,7)</f>
        <v>#VALUE!</v>
      </c>
      <c r="X163" s="1" t="e">
        <f>VLOOKUP($J163,異動保険料_薬剤師!$A$8:$J$19,8)</f>
        <v>#VALUE!</v>
      </c>
      <c r="Y163" s="1" t="e">
        <f>VLOOKUP($J163,異動保険料_薬剤師!$A$8:$J$19,9)</f>
        <v>#VALUE!</v>
      </c>
      <c r="Z163" s="1" t="e">
        <f>VLOOKUP($J163,異動保険料_薬剤師!$A$8:$J$19,10)</f>
        <v>#VALUE!</v>
      </c>
      <c r="AA163" s="1" t="str">
        <f t="shared" si="24"/>
        <v/>
      </c>
      <c r="AB163" s="1" t="e">
        <f t="shared" si="25"/>
        <v>#VALUE!</v>
      </c>
      <c r="AC163" s="1" t="e">
        <f>VLOOKUP($P163,異動保険料_店舗!$A$23:$J$33,7)</f>
        <v>#VALUE!</v>
      </c>
      <c r="AD163" s="1" t="e">
        <f>VLOOKUP($P163,異動保険料_店舗!$A$23:$J$33,8)</f>
        <v>#VALUE!</v>
      </c>
      <c r="AE163" s="1" t="e">
        <f>VLOOKUP($P163,異動保険料_店舗!$A$23:$J$33,9)</f>
        <v>#VALUE!</v>
      </c>
      <c r="AF163" s="1" t="e">
        <f>IF($B163=異動保険料_薬剤師!$E$2,異動保険料_薬剤師!$H$4*-1,VLOOKUP($P163,異動保険料_薬剤師!$A$23:$J$34,10))</f>
        <v>#VALUE!</v>
      </c>
    </row>
    <row r="164" spans="1:32" ht="18" customHeight="1">
      <c r="A164" s="4" t="str">
        <f t="shared" si="26"/>
        <v/>
      </c>
      <c r="B164" s="11"/>
      <c r="C164" s="9"/>
      <c r="D164" s="9"/>
      <c r="E164" s="10"/>
      <c r="F164" s="9"/>
      <c r="G164" s="9"/>
      <c r="H164" s="22" t="str">
        <f ca="1">IF(B164&gt;DATE(異動保険料_店舗!$B$1+1,2,14),"",IF($B164="","",IF($K$1=2,0,OFFSET($N164,0,$J$1+6*$K$1))))</f>
        <v/>
      </c>
      <c r="I164" s="1" t="str">
        <f t="shared" si="19"/>
        <v/>
      </c>
      <c r="J164" s="1" t="e">
        <f t="shared" si="20"/>
        <v>#VALUE!</v>
      </c>
      <c r="K164" s="1" t="e">
        <f>VLOOKUP($J164,異動保険料_店舗!$A$8:$J$19,7)</f>
        <v>#VALUE!</v>
      </c>
      <c r="L164" s="1" t="e">
        <f>VLOOKUP($J164,異動保険料_店舗!$A$8:$J$19,8)</f>
        <v>#VALUE!</v>
      </c>
      <c r="M164" s="1" t="e">
        <f>VLOOKUP($J164,異動保険料_店舗!$A$8:$J$19,9)</f>
        <v>#VALUE!</v>
      </c>
      <c r="N164" s="1" t="e">
        <f>VLOOKUP($J164,異動保険料_店舗!$A$8:$J$19,10)</f>
        <v>#VALUE!</v>
      </c>
      <c r="O164" s="1" t="str">
        <f t="shared" si="18"/>
        <v/>
      </c>
      <c r="P164" s="1" t="e">
        <f t="shared" si="21"/>
        <v>#VALUE!</v>
      </c>
      <c r="Q164" s="1" t="e">
        <f>VLOOKUP($P164,異動保険料_店舗!$A$23:$J$33,7)</f>
        <v>#VALUE!</v>
      </c>
      <c r="R164" s="1" t="e">
        <f>VLOOKUP($P164,異動保険料_店舗!$A$23:$J$33,8)</f>
        <v>#VALUE!</v>
      </c>
      <c r="S164" s="1" t="e">
        <f>VLOOKUP($P164,異動保険料_店舗!$A$23:$J$33,9)</f>
        <v>#VALUE!</v>
      </c>
      <c r="T164" s="1" t="e">
        <f>IF($B164=異動保険料_店舗!$E$2,異動保険料_店舗!$H$4*-1,VLOOKUP($P164,異動保険料_店舗!$A$23:$J$34,10))</f>
        <v>#VALUE!</v>
      </c>
      <c r="U164" s="1" t="str">
        <f t="shared" si="22"/>
        <v/>
      </c>
      <c r="V164" s="1" t="e">
        <f t="shared" si="23"/>
        <v>#VALUE!</v>
      </c>
      <c r="W164" s="1" t="e">
        <f>VLOOKUP($J164,異動保険料_薬剤師!$A$8:$J$19,7)</f>
        <v>#VALUE!</v>
      </c>
      <c r="X164" s="1" t="e">
        <f>VLOOKUP($J164,異動保険料_薬剤師!$A$8:$J$19,8)</f>
        <v>#VALUE!</v>
      </c>
      <c r="Y164" s="1" t="e">
        <f>VLOOKUP($J164,異動保険料_薬剤師!$A$8:$J$19,9)</f>
        <v>#VALUE!</v>
      </c>
      <c r="Z164" s="1" t="e">
        <f>VLOOKUP($J164,異動保険料_薬剤師!$A$8:$J$19,10)</f>
        <v>#VALUE!</v>
      </c>
      <c r="AA164" s="1" t="str">
        <f t="shared" si="24"/>
        <v/>
      </c>
      <c r="AB164" s="1" t="e">
        <f t="shared" si="25"/>
        <v>#VALUE!</v>
      </c>
      <c r="AC164" s="1" t="e">
        <f>VLOOKUP($P164,異動保険料_店舗!$A$23:$J$33,7)</f>
        <v>#VALUE!</v>
      </c>
      <c r="AD164" s="1" t="e">
        <f>VLOOKUP($P164,異動保険料_店舗!$A$23:$J$33,8)</f>
        <v>#VALUE!</v>
      </c>
      <c r="AE164" s="1" t="e">
        <f>VLOOKUP($P164,異動保険料_店舗!$A$23:$J$33,9)</f>
        <v>#VALUE!</v>
      </c>
      <c r="AF164" s="1" t="e">
        <f>IF($B164=異動保険料_薬剤師!$E$2,異動保険料_薬剤師!$H$4*-1,VLOOKUP($P164,異動保険料_薬剤師!$A$23:$J$34,10))</f>
        <v>#VALUE!</v>
      </c>
    </row>
    <row r="165" spans="1:32" ht="18" customHeight="1">
      <c r="A165" s="4" t="str">
        <f t="shared" si="26"/>
        <v/>
      </c>
      <c r="B165" s="11"/>
      <c r="C165" s="9"/>
      <c r="D165" s="9"/>
      <c r="E165" s="10"/>
      <c r="F165" s="9"/>
      <c r="G165" s="9"/>
      <c r="H165" s="22" t="str">
        <f ca="1">IF(B165&gt;DATE(異動保険料_店舗!$B$1+1,2,14),"",IF($B165="","",IF($K$1=2,0,OFFSET($N165,0,$J$1+6*$K$1))))</f>
        <v/>
      </c>
      <c r="I165" s="1" t="str">
        <f t="shared" si="19"/>
        <v/>
      </c>
      <c r="J165" s="1" t="e">
        <f t="shared" si="20"/>
        <v>#VALUE!</v>
      </c>
      <c r="K165" s="1" t="e">
        <f>VLOOKUP($J165,異動保険料_店舗!$A$8:$J$19,7)</f>
        <v>#VALUE!</v>
      </c>
      <c r="L165" s="1" t="e">
        <f>VLOOKUP($J165,異動保険料_店舗!$A$8:$J$19,8)</f>
        <v>#VALUE!</v>
      </c>
      <c r="M165" s="1" t="e">
        <f>VLOOKUP($J165,異動保険料_店舗!$A$8:$J$19,9)</f>
        <v>#VALUE!</v>
      </c>
      <c r="N165" s="1" t="e">
        <f>VLOOKUP($J165,異動保険料_店舗!$A$8:$J$19,10)</f>
        <v>#VALUE!</v>
      </c>
      <c r="O165" s="1" t="str">
        <f t="shared" si="18"/>
        <v/>
      </c>
      <c r="P165" s="1" t="e">
        <f t="shared" si="21"/>
        <v>#VALUE!</v>
      </c>
      <c r="Q165" s="1" t="e">
        <f>VLOOKUP($P165,異動保険料_店舗!$A$23:$J$33,7)</f>
        <v>#VALUE!</v>
      </c>
      <c r="R165" s="1" t="e">
        <f>VLOOKUP($P165,異動保険料_店舗!$A$23:$J$33,8)</f>
        <v>#VALUE!</v>
      </c>
      <c r="S165" s="1" t="e">
        <f>VLOOKUP($P165,異動保険料_店舗!$A$23:$J$33,9)</f>
        <v>#VALUE!</v>
      </c>
      <c r="T165" s="1" t="e">
        <f>IF($B165=異動保険料_店舗!$E$2,異動保険料_店舗!$H$4*-1,VLOOKUP($P165,異動保険料_店舗!$A$23:$J$34,10))</f>
        <v>#VALUE!</v>
      </c>
      <c r="U165" s="1" t="str">
        <f t="shared" si="22"/>
        <v/>
      </c>
      <c r="V165" s="1" t="e">
        <f t="shared" si="23"/>
        <v>#VALUE!</v>
      </c>
      <c r="W165" s="1" t="e">
        <f>VLOOKUP($J165,異動保険料_薬剤師!$A$8:$J$19,7)</f>
        <v>#VALUE!</v>
      </c>
      <c r="X165" s="1" t="e">
        <f>VLOOKUP($J165,異動保険料_薬剤師!$A$8:$J$19,8)</f>
        <v>#VALUE!</v>
      </c>
      <c r="Y165" s="1" t="e">
        <f>VLOOKUP($J165,異動保険料_薬剤師!$A$8:$J$19,9)</f>
        <v>#VALUE!</v>
      </c>
      <c r="Z165" s="1" t="e">
        <f>VLOOKUP($J165,異動保険料_薬剤師!$A$8:$J$19,10)</f>
        <v>#VALUE!</v>
      </c>
      <c r="AA165" s="1" t="str">
        <f t="shared" si="24"/>
        <v/>
      </c>
      <c r="AB165" s="1" t="e">
        <f t="shared" si="25"/>
        <v>#VALUE!</v>
      </c>
      <c r="AC165" s="1" t="e">
        <f>VLOOKUP($P165,異動保険料_店舗!$A$23:$J$33,7)</f>
        <v>#VALUE!</v>
      </c>
      <c r="AD165" s="1" t="e">
        <f>VLOOKUP($P165,異動保険料_店舗!$A$23:$J$33,8)</f>
        <v>#VALUE!</v>
      </c>
      <c r="AE165" s="1" t="e">
        <f>VLOOKUP($P165,異動保険料_店舗!$A$23:$J$33,9)</f>
        <v>#VALUE!</v>
      </c>
      <c r="AF165" s="1" t="e">
        <f>IF($B165=異動保険料_薬剤師!$E$2,異動保険料_薬剤師!$H$4*-1,VLOOKUP($P165,異動保険料_薬剤師!$A$23:$J$34,10))</f>
        <v>#VALUE!</v>
      </c>
    </row>
    <row r="166" spans="1:32" ht="18" customHeight="1">
      <c r="A166" s="4" t="str">
        <f t="shared" si="26"/>
        <v/>
      </c>
      <c r="B166" s="11"/>
      <c r="C166" s="9"/>
      <c r="D166" s="9"/>
      <c r="E166" s="10"/>
      <c r="F166" s="9"/>
      <c r="G166" s="9"/>
      <c r="H166" s="22" t="str">
        <f ca="1">IF(B166&gt;DATE(異動保険料_店舗!$B$1+1,2,14),"",IF($B166="","",IF($K$1=2,0,OFFSET($N166,0,$J$1+6*$K$1))))</f>
        <v/>
      </c>
      <c r="I166" s="1" t="str">
        <f t="shared" si="19"/>
        <v/>
      </c>
      <c r="J166" s="1" t="e">
        <f t="shared" si="20"/>
        <v>#VALUE!</v>
      </c>
      <c r="K166" s="1" t="e">
        <f>VLOOKUP($J166,異動保険料_店舗!$A$8:$J$19,7)</f>
        <v>#VALUE!</v>
      </c>
      <c r="L166" s="1" t="e">
        <f>VLOOKUP($J166,異動保険料_店舗!$A$8:$J$19,8)</f>
        <v>#VALUE!</v>
      </c>
      <c r="M166" s="1" t="e">
        <f>VLOOKUP($J166,異動保険料_店舗!$A$8:$J$19,9)</f>
        <v>#VALUE!</v>
      </c>
      <c r="N166" s="1" t="e">
        <f>VLOOKUP($J166,異動保険料_店舗!$A$8:$J$19,10)</f>
        <v>#VALUE!</v>
      </c>
      <c r="O166" s="1" t="str">
        <f t="shared" si="18"/>
        <v/>
      </c>
      <c r="P166" s="1" t="e">
        <f t="shared" si="21"/>
        <v>#VALUE!</v>
      </c>
      <c r="Q166" s="1" t="e">
        <f>VLOOKUP($P166,異動保険料_店舗!$A$23:$J$33,7)</f>
        <v>#VALUE!</v>
      </c>
      <c r="R166" s="1" t="e">
        <f>VLOOKUP($P166,異動保険料_店舗!$A$23:$J$33,8)</f>
        <v>#VALUE!</v>
      </c>
      <c r="S166" s="1" t="e">
        <f>VLOOKUP($P166,異動保険料_店舗!$A$23:$J$33,9)</f>
        <v>#VALUE!</v>
      </c>
      <c r="T166" s="1" t="e">
        <f>IF($B166=異動保険料_店舗!$E$2,異動保険料_店舗!$H$4*-1,VLOOKUP($P166,異動保険料_店舗!$A$23:$J$34,10))</f>
        <v>#VALUE!</v>
      </c>
      <c r="U166" s="1" t="str">
        <f t="shared" si="22"/>
        <v/>
      </c>
      <c r="V166" s="1" t="e">
        <f t="shared" si="23"/>
        <v>#VALUE!</v>
      </c>
      <c r="W166" s="1" t="e">
        <f>VLOOKUP($J166,異動保険料_薬剤師!$A$8:$J$19,7)</f>
        <v>#VALUE!</v>
      </c>
      <c r="X166" s="1" t="e">
        <f>VLOOKUP($J166,異動保険料_薬剤師!$A$8:$J$19,8)</f>
        <v>#VALUE!</v>
      </c>
      <c r="Y166" s="1" t="e">
        <f>VLOOKUP($J166,異動保険料_薬剤師!$A$8:$J$19,9)</f>
        <v>#VALUE!</v>
      </c>
      <c r="Z166" s="1" t="e">
        <f>VLOOKUP($J166,異動保険料_薬剤師!$A$8:$J$19,10)</f>
        <v>#VALUE!</v>
      </c>
      <c r="AA166" s="1" t="str">
        <f t="shared" si="24"/>
        <v/>
      </c>
      <c r="AB166" s="1" t="e">
        <f t="shared" si="25"/>
        <v>#VALUE!</v>
      </c>
      <c r="AC166" s="1" t="e">
        <f>VLOOKUP($P166,異動保険料_店舗!$A$23:$J$33,7)</f>
        <v>#VALUE!</v>
      </c>
      <c r="AD166" s="1" t="e">
        <f>VLOOKUP($P166,異動保険料_店舗!$A$23:$J$33,8)</f>
        <v>#VALUE!</v>
      </c>
      <c r="AE166" s="1" t="e">
        <f>VLOOKUP($P166,異動保険料_店舗!$A$23:$J$33,9)</f>
        <v>#VALUE!</v>
      </c>
      <c r="AF166" s="1" t="e">
        <f>IF($B166=異動保険料_薬剤師!$E$2,異動保険料_薬剤師!$H$4*-1,VLOOKUP($P166,異動保険料_薬剤師!$A$23:$J$34,10))</f>
        <v>#VALUE!</v>
      </c>
    </row>
    <row r="167" spans="1:32" ht="18" customHeight="1">
      <c r="A167" s="4" t="str">
        <f t="shared" si="26"/>
        <v/>
      </c>
      <c r="B167" s="11"/>
      <c r="C167" s="9"/>
      <c r="D167" s="9"/>
      <c r="E167" s="10"/>
      <c r="F167" s="9"/>
      <c r="G167" s="9"/>
      <c r="H167" s="22" t="str">
        <f ca="1">IF(B167&gt;DATE(異動保険料_店舗!$B$1+1,2,14),"",IF($B167="","",IF($K$1=2,0,OFFSET($N167,0,$J$1+6*$K$1))))</f>
        <v/>
      </c>
      <c r="I167" s="1" t="str">
        <f t="shared" si="19"/>
        <v/>
      </c>
      <c r="J167" s="1" t="e">
        <f t="shared" si="20"/>
        <v>#VALUE!</v>
      </c>
      <c r="K167" s="1" t="e">
        <f>VLOOKUP($J167,異動保険料_店舗!$A$8:$J$19,7)</f>
        <v>#VALUE!</v>
      </c>
      <c r="L167" s="1" t="e">
        <f>VLOOKUP($J167,異動保険料_店舗!$A$8:$J$19,8)</f>
        <v>#VALUE!</v>
      </c>
      <c r="M167" s="1" t="e">
        <f>VLOOKUP($J167,異動保険料_店舗!$A$8:$J$19,9)</f>
        <v>#VALUE!</v>
      </c>
      <c r="N167" s="1" t="e">
        <f>VLOOKUP($J167,異動保険料_店舗!$A$8:$J$19,10)</f>
        <v>#VALUE!</v>
      </c>
      <c r="O167" s="1" t="str">
        <f t="shared" si="18"/>
        <v/>
      </c>
      <c r="P167" s="1" t="e">
        <f t="shared" si="21"/>
        <v>#VALUE!</v>
      </c>
      <c r="Q167" s="1" t="e">
        <f>VLOOKUP($P167,異動保険料_店舗!$A$23:$J$33,7)</f>
        <v>#VALUE!</v>
      </c>
      <c r="R167" s="1" t="e">
        <f>VLOOKUP($P167,異動保険料_店舗!$A$23:$J$33,8)</f>
        <v>#VALUE!</v>
      </c>
      <c r="S167" s="1" t="e">
        <f>VLOOKUP($P167,異動保険料_店舗!$A$23:$J$33,9)</f>
        <v>#VALUE!</v>
      </c>
      <c r="T167" s="1" t="e">
        <f>IF($B167=異動保険料_店舗!$E$2,異動保険料_店舗!$H$4*-1,VLOOKUP($P167,異動保険料_店舗!$A$23:$J$34,10))</f>
        <v>#VALUE!</v>
      </c>
      <c r="U167" s="1" t="str">
        <f t="shared" si="22"/>
        <v/>
      </c>
      <c r="V167" s="1" t="e">
        <f t="shared" si="23"/>
        <v>#VALUE!</v>
      </c>
      <c r="W167" s="1" t="e">
        <f>VLOOKUP($J167,異動保険料_薬剤師!$A$8:$J$19,7)</f>
        <v>#VALUE!</v>
      </c>
      <c r="X167" s="1" t="e">
        <f>VLOOKUP($J167,異動保険料_薬剤師!$A$8:$J$19,8)</f>
        <v>#VALUE!</v>
      </c>
      <c r="Y167" s="1" t="e">
        <f>VLOOKUP($J167,異動保険料_薬剤師!$A$8:$J$19,9)</f>
        <v>#VALUE!</v>
      </c>
      <c r="Z167" s="1" t="e">
        <f>VLOOKUP($J167,異動保険料_薬剤師!$A$8:$J$19,10)</f>
        <v>#VALUE!</v>
      </c>
      <c r="AA167" s="1" t="str">
        <f t="shared" si="24"/>
        <v/>
      </c>
      <c r="AB167" s="1" t="e">
        <f t="shared" si="25"/>
        <v>#VALUE!</v>
      </c>
      <c r="AC167" s="1" t="e">
        <f>VLOOKUP($P167,異動保険料_店舗!$A$23:$J$33,7)</f>
        <v>#VALUE!</v>
      </c>
      <c r="AD167" s="1" t="e">
        <f>VLOOKUP($P167,異動保険料_店舗!$A$23:$J$33,8)</f>
        <v>#VALUE!</v>
      </c>
      <c r="AE167" s="1" t="e">
        <f>VLOOKUP($P167,異動保険料_店舗!$A$23:$J$33,9)</f>
        <v>#VALUE!</v>
      </c>
      <c r="AF167" s="1" t="e">
        <f>IF($B167=異動保険料_薬剤師!$E$2,異動保険料_薬剤師!$H$4*-1,VLOOKUP($P167,異動保険料_薬剤師!$A$23:$J$34,10))</f>
        <v>#VALUE!</v>
      </c>
    </row>
    <row r="168" spans="1:32" ht="18" customHeight="1">
      <c r="A168" s="4" t="str">
        <f t="shared" si="26"/>
        <v/>
      </c>
      <c r="B168" s="11"/>
      <c r="C168" s="9"/>
      <c r="D168" s="9"/>
      <c r="E168" s="10"/>
      <c r="F168" s="9"/>
      <c r="G168" s="9"/>
      <c r="H168" s="22" t="str">
        <f ca="1">IF(B168&gt;DATE(異動保険料_店舗!$B$1+1,2,14),"",IF($B168="","",IF($K$1=2,0,OFFSET($N168,0,$J$1+6*$K$1))))</f>
        <v/>
      </c>
      <c r="I168" s="1" t="str">
        <f t="shared" si="19"/>
        <v/>
      </c>
      <c r="J168" s="1" t="e">
        <f t="shared" si="20"/>
        <v>#VALUE!</v>
      </c>
      <c r="K168" s="1" t="e">
        <f>VLOOKUP($J168,異動保険料_店舗!$A$8:$J$19,7)</f>
        <v>#VALUE!</v>
      </c>
      <c r="L168" s="1" t="e">
        <f>VLOOKUP($J168,異動保険料_店舗!$A$8:$J$19,8)</f>
        <v>#VALUE!</v>
      </c>
      <c r="M168" s="1" t="e">
        <f>VLOOKUP($J168,異動保険料_店舗!$A$8:$J$19,9)</f>
        <v>#VALUE!</v>
      </c>
      <c r="N168" s="1" t="e">
        <f>VLOOKUP($J168,異動保険料_店舗!$A$8:$J$19,10)</f>
        <v>#VALUE!</v>
      </c>
      <c r="O168" s="1" t="str">
        <f t="shared" si="18"/>
        <v/>
      </c>
      <c r="P168" s="1" t="e">
        <f t="shared" si="21"/>
        <v>#VALUE!</v>
      </c>
      <c r="Q168" s="1" t="e">
        <f>VLOOKUP($P168,異動保険料_店舗!$A$23:$J$33,7)</f>
        <v>#VALUE!</v>
      </c>
      <c r="R168" s="1" t="e">
        <f>VLOOKUP($P168,異動保険料_店舗!$A$23:$J$33,8)</f>
        <v>#VALUE!</v>
      </c>
      <c r="S168" s="1" t="e">
        <f>VLOOKUP($P168,異動保険料_店舗!$A$23:$J$33,9)</f>
        <v>#VALUE!</v>
      </c>
      <c r="T168" s="1" t="e">
        <f>IF($B168=異動保険料_店舗!$E$2,異動保険料_店舗!$H$4*-1,VLOOKUP($P168,異動保険料_店舗!$A$23:$J$34,10))</f>
        <v>#VALUE!</v>
      </c>
      <c r="U168" s="1" t="str">
        <f t="shared" si="22"/>
        <v/>
      </c>
      <c r="V168" s="1" t="e">
        <f t="shared" si="23"/>
        <v>#VALUE!</v>
      </c>
      <c r="W168" s="1" t="e">
        <f>VLOOKUP($J168,異動保険料_薬剤師!$A$8:$J$19,7)</f>
        <v>#VALUE!</v>
      </c>
      <c r="X168" s="1" t="e">
        <f>VLOOKUP($J168,異動保険料_薬剤師!$A$8:$J$19,8)</f>
        <v>#VALUE!</v>
      </c>
      <c r="Y168" s="1" t="e">
        <f>VLOOKUP($J168,異動保険料_薬剤師!$A$8:$J$19,9)</f>
        <v>#VALUE!</v>
      </c>
      <c r="Z168" s="1" t="e">
        <f>VLOOKUP($J168,異動保険料_薬剤師!$A$8:$J$19,10)</f>
        <v>#VALUE!</v>
      </c>
      <c r="AA168" s="1" t="str">
        <f t="shared" si="24"/>
        <v/>
      </c>
      <c r="AB168" s="1" t="e">
        <f t="shared" si="25"/>
        <v>#VALUE!</v>
      </c>
      <c r="AC168" s="1" t="e">
        <f>VLOOKUP($P168,異動保険料_店舗!$A$23:$J$33,7)</f>
        <v>#VALUE!</v>
      </c>
      <c r="AD168" s="1" t="e">
        <f>VLOOKUP($P168,異動保険料_店舗!$A$23:$J$33,8)</f>
        <v>#VALUE!</v>
      </c>
      <c r="AE168" s="1" t="e">
        <f>VLOOKUP($P168,異動保険料_店舗!$A$23:$J$33,9)</f>
        <v>#VALUE!</v>
      </c>
      <c r="AF168" s="1" t="e">
        <f>IF($B168=異動保険料_薬剤師!$E$2,異動保険料_薬剤師!$H$4*-1,VLOOKUP($P168,異動保険料_薬剤師!$A$23:$J$34,10))</f>
        <v>#VALUE!</v>
      </c>
    </row>
    <row r="169" spans="1:32" ht="18" customHeight="1">
      <c r="A169" s="4" t="str">
        <f t="shared" si="26"/>
        <v/>
      </c>
      <c r="B169" s="11"/>
      <c r="C169" s="9"/>
      <c r="D169" s="9"/>
      <c r="E169" s="10"/>
      <c r="F169" s="9"/>
      <c r="G169" s="9"/>
      <c r="H169" s="22" t="str">
        <f ca="1">IF(B169&gt;DATE(異動保険料_店舗!$B$1+1,2,14),"",IF($B169="","",IF($K$1=2,0,OFFSET($N169,0,$J$1+6*$K$1))))</f>
        <v/>
      </c>
      <c r="I169" s="1" t="str">
        <f t="shared" si="19"/>
        <v/>
      </c>
      <c r="J169" s="1" t="e">
        <f t="shared" si="20"/>
        <v>#VALUE!</v>
      </c>
      <c r="K169" s="1" t="e">
        <f>VLOOKUP($J169,異動保険料_店舗!$A$8:$J$19,7)</f>
        <v>#VALUE!</v>
      </c>
      <c r="L169" s="1" t="e">
        <f>VLOOKUP($J169,異動保険料_店舗!$A$8:$J$19,8)</f>
        <v>#VALUE!</v>
      </c>
      <c r="M169" s="1" t="e">
        <f>VLOOKUP($J169,異動保険料_店舗!$A$8:$J$19,9)</f>
        <v>#VALUE!</v>
      </c>
      <c r="N169" s="1" t="e">
        <f>VLOOKUP($J169,異動保険料_店舗!$A$8:$J$19,10)</f>
        <v>#VALUE!</v>
      </c>
      <c r="O169" s="1" t="str">
        <f t="shared" si="18"/>
        <v/>
      </c>
      <c r="P169" s="1" t="e">
        <f t="shared" si="21"/>
        <v>#VALUE!</v>
      </c>
      <c r="Q169" s="1" t="e">
        <f>VLOOKUP($P169,異動保険料_店舗!$A$23:$J$33,7)</f>
        <v>#VALUE!</v>
      </c>
      <c r="R169" s="1" t="e">
        <f>VLOOKUP($P169,異動保険料_店舗!$A$23:$J$33,8)</f>
        <v>#VALUE!</v>
      </c>
      <c r="S169" s="1" t="e">
        <f>VLOOKUP($P169,異動保険料_店舗!$A$23:$J$33,9)</f>
        <v>#VALUE!</v>
      </c>
      <c r="T169" s="1" t="e">
        <f>IF($B169=異動保険料_店舗!$E$2,異動保険料_店舗!$H$4*-1,VLOOKUP($P169,異動保険料_店舗!$A$23:$J$34,10))</f>
        <v>#VALUE!</v>
      </c>
      <c r="U169" s="1" t="str">
        <f t="shared" si="22"/>
        <v/>
      </c>
      <c r="V169" s="1" t="e">
        <f t="shared" si="23"/>
        <v>#VALUE!</v>
      </c>
      <c r="W169" s="1" t="e">
        <f>VLOOKUP($J169,異動保険料_薬剤師!$A$8:$J$19,7)</f>
        <v>#VALUE!</v>
      </c>
      <c r="X169" s="1" t="e">
        <f>VLOOKUP($J169,異動保険料_薬剤師!$A$8:$J$19,8)</f>
        <v>#VALUE!</v>
      </c>
      <c r="Y169" s="1" t="e">
        <f>VLOOKUP($J169,異動保険料_薬剤師!$A$8:$J$19,9)</f>
        <v>#VALUE!</v>
      </c>
      <c r="Z169" s="1" t="e">
        <f>VLOOKUP($J169,異動保険料_薬剤師!$A$8:$J$19,10)</f>
        <v>#VALUE!</v>
      </c>
      <c r="AA169" s="1" t="str">
        <f t="shared" si="24"/>
        <v/>
      </c>
      <c r="AB169" s="1" t="e">
        <f t="shared" si="25"/>
        <v>#VALUE!</v>
      </c>
      <c r="AC169" s="1" t="e">
        <f>VLOOKUP($P169,異動保険料_店舗!$A$23:$J$33,7)</f>
        <v>#VALUE!</v>
      </c>
      <c r="AD169" s="1" t="e">
        <f>VLOOKUP($P169,異動保険料_店舗!$A$23:$J$33,8)</f>
        <v>#VALUE!</v>
      </c>
      <c r="AE169" s="1" t="e">
        <f>VLOOKUP($P169,異動保険料_店舗!$A$23:$J$33,9)</f>
        <v>#VALUE!</v>
      </c>
      <c r="AF169" s="1" t="e">
        <f>IF($B169=異動保険料_薬剤師!$E$2,異動保険料_薬剤師!$H$4*-1,VLOOKUP($P169,異動保険料_薬剤師!$A$23:$J$34,10))</f>
        <v>#VALUE!</v>
      </c>
    </row>
    <row r="170" spans="1:32" ht="18" customHeight="1">
      <c r="A170" s="4" t="str">
        <f t="shared" si="26"/>
        <v/>
      </c>
      <c r="B170" s="11"/>
      <c r="C170" s="9"/>
      <c r="D170" s="9"/>
      <c r="E170" s="10"/>
      <c r="F170" s="9"/>
      <c r="G170" s="9"/>
      <c r="H170" s="22" t="str">
        <f ca="1">IF(B170&gt;DATE(異動保険料_店舗!$B$1+1,2,14),"",IF($B170="","",IF($K$1=2,0,OFFSET($N170,0,$J$1+6*$K$1))))</f>
        <v/>
      </c>
      <c r="I170" s="1" t="str">
        <f t="shared" si="19"/>
        <v/>
      </c>
      <c r="J170" s="1" t="e">
        <f t="shared" si="20"/>
        <v>#VALUE!</v>
      </c>
      <c r="K170" s="1" t="e">
        <f>VLOOKUP($J170,異動保険料_店舗!$A$8:$J$19,7)</f>
        <v>#VALUE!</v>
      </c>
      <c r="L170" s="1" t="e">
        <f>VLOOKUP($J170,異動保険料_店舗!$A$8:$J$19,8)</f>
        <v>#VALUE!</v>
      </c>
      <c r="M170" s="1" t="e">
        <f>VLOOKUP($J170,異動保険料_店舗!$A$8:$J$19,9)</f>
        <v>#VALUE!</v>
      </c>
      <c r="N170" s="1" t="e">
        <f>VLOOKUP($J170,異動保険料_店舗!$A$8:$J$19,10)</f>
        <v>#VALUE!</v>
      </c>
      <c r="O170" s="1" t="str">
        <f t="shared" si="18"/>
        <v/>
      </c>
      <c r="P170" s="1" t="e">
        <f t="shared" si="21"/>
        <v>#VALUE!</v>
      </c>
      <c r="Q170" s="1" t="e">
        <f>VLOOKUP($P170,異動保険料_店舗!$A$23:$J$33,7)</f>
        <v>#VALUE!</v>
      </c>
      <c r="R170" s="1" t="e">
        <f>VLOOKUP($P170,異動保険料_店舗!$A$23:$J$33,8)</f>
        <v>#VALUE!</v>
      </c>
      <c r="S170" s="1" t="e">
        <f>VLOOKUP($P170,異動保険料_店舗!$A$23:$J$33,9)</f>
        <v>#VALUE!</v>
      </c>
      <c r="T170" s="1" t="e">
        <f>IF($B170=異動保険料_店舗!$E$2,異動保険料_店舗!$H$4*-1,VLOOKUP($P170,異動保険料_店舗!$A$23:$J$34,10))</f>
        <v>#VALUE!</v>
      </c>
      <c r="U170" s="1" t="str">
        <f t="shared" si="22"/>
        <v/>
      </c>
      <c r="V170" s="1" t="e">
        <f t="shared" si="23"/>
        <v>#VALUE!</v>
      </c>
      <c r="W170" s="1" t="e">
        <f>VLOOKUP($J170,異動保険料_薬剤師!$A$8:$J$19,7)</f>
        <v>#VALUE!</v>
      </c>
      <c r="X170" s="1" t="e">
        <f>VLOOKUP($J170,異動保険料_薬剤師!$A$8:$J$19,8)</f>
        <v>#VALUE!</v>
      </c>
      <c r="Y170" s="1" t="e">
        <f>VLOOKUP($J170,異動保険料_薬剤師!$A$8:$J$19,9)</f>
        <v>#VALUE!</v>
      </c>
      <c r="Z170" s="1" t="e">
        <f>VLOOKUP($J170,異動保険料_薬剤師!$A$8:$J$19,10)</f>
        <v>#VALUE!</v>
      </c>
      <c r="AA170" s="1" t="str">
        <f t="shared" si="24"/>
        <v/>
      </c>
      <c r="AB170" s="1" t="e">
        <f t="shared" si="25"/>
        <v>#VALUE!</v>
      </c>
      <c r="AC170" s="1" t="e">
        <f>VLOOKUP($P170,異動保険料_店舗!$A$23:$J$33,7)</f>
        <v>#VALUE!</v>
      </c>
      <c r="AD170" s="1" t="e">
        <f>VLOOKUP($P170,異動保険料_店舗!$A$23:$J$33,8)</f>
        <v>#VALUE!</v>
      </c>
      <c r="AE170" s="1" t="e">
        <f>VLOOKUP($P170,異動保険料_店舗!$A$23:$J$33,9)</f>
        <v>#VALUE!</v>
      </c>
      <c r="AF170" s="1" t="e">
        <f>IF($B170=異動保険料_薬剤師!$E$2,異動保険料_薬剤師!$H$4*-1,VLOOKUP($P170,異動保険料_薬剤師!$A$23:$J$34,10))</f>
        <v>#VALUE!</v>
      </c>
    </row>
    <row r="171" spans="1:32" ht="18" customHeight="1">
      <c r="A171" s="4" t="str">
        <f t="shared" si="26"/>
        <v/>
      </c>
      <c r="B171" s="11"/>
      <c r="C171" s="9"/>
      <c r="D171" s="9"/>
      <c r="E171" s="10"/>
      <c r="F171" s="9"/>
      <c r="G171" s="9"/>
      <c r="H171" s="22" t="str">
        <f ca="1">IF(B171&gt;DATE(異動保険料_店舗!$B$1+1,2,14),"",IF($B171="","",IF($K$1=2,0,OFFSET($N171,0,$J$1+6*$K$1))))</f>
        <v/>
      </c>
      <c r="I171" s="1" t="str">
        <f t="shared" si="19"/>
        <v/>
      </c>
      <c r="J171" s="1" t="e">
        <f t="shared" si="20"/>
        <v>#VALUE!</v>
      </c>
      <c r="K171" s="1" t="e">
        <f>VLOOKUP($J171,異動保険料_店舗!$A$8:$J$19,7)</f>
        <v>#VALUE!</v>
      </c>
      <c r="L171" s="1" t="e">
        <f>VLOOKUP($J171,異動保険料_店舗!$A$8:$J$19,8)</f>
        <v>#VALUE!</v>
      </c>
      <c r="M171" s="1" t="e">
        <f>VLOOKUP($J171,異動保険料_店舗!$A$8:$J$19,9)</f>
        <v>#VALUE!</v>
      </c>
      <c r="N171" s="1" t="e">
        <f>VLOOKUP($J171,異動保険料_店舗!$A$8:$J$19,10)</f>
        <v>#VALUE!</v>
      </c>
      <c r="O171" s="1" t="str">
        <f t="shared" si="18"/>
        <v/>
      </c>
      <c r="P171" s="1" t="e">
        <f t="shared" si="21"/>
        <v>#VALUE!</v>
      </c>
      <c r="Q171" s="1" t="e">
        <f>VLOOKUP($P171,異動保険料_店舗!$A$23:$J$33,7)</f>
        <v>#VALUE!</v>
      </c>
      <c r="R171" s="1" t="e">
        <f>VLOOKUP($P171,異動保険料_店舗!$A$23:$J$33,8)</f>
        <v>#VALUE!</v>
      </c>
      <c r="S171" s="1" t="e">
        <f>VLOOKUP($P171,異動保険料_店舗!$A$23:$J$33,9)</f>
        <v>#VALUE!</v>
      </c>
      <c r="T171" s="1" t="e">
        <f>IF($B171=異動保険料_店舗!$E$2,異動保険料_店舗!$H$4*-1,VLOOKUP($P171,異動保険料_店舗!$A$23:$J$34,10))</f>
        <v>#VALUE!</v>
      </c>
      <c r="U171" s="1" t="str">
        <f t="shared" si="22"/>
        <v/>
      </c>
      <c r="V171" s="1" t="e">
        <f t="shared" si="23"/>
        <v>#VALUE!</v>
      </c>
      <c r="W171" s="1" t="e">
        <f>VLOOKUP($J171,異動保険料_薬剤師!$A$8:$J$19,7)</f>
        <v>#VALUE!</v>
      </c>
      <c r="X171" s="1" t="e">
        <f>VLOOKUP($J171,異動保険料_薬剤師!$A$8:$J$19,8)</f>
        <v>#VALUE!</v>
      </c>
      <c r="Y171" s="1" t="e">
        <f>VLOOKUP($J171,異動保険料_薬剤師!$A$8:$J$19,9)</f>
        <v>#VALUE!</v>
      </c>
      <c r="Z171" s="1" t="e">
        <f>VLOOKUP($J171,異動保険料_薬剤師!$A$8:$J$19,10)</f>
        <v>#VALUE!</v>
      </c>
      <c r="AA171" s="1" t="str">
        <f t="shared" si="24"/>
        <v/>
      </c>
      <c r="AB171" s="1" t="e">
        <f t="shared" si="25"/>
        <v>#VALUE!</v>
      </c>
      <c r="AC171" s="1" t="e">
        <f>VLOOKUP($P171,異動保険料_店舗!$A$23:$J$33,7)</f>
        <v>#VALUE!</v>
      </c>
      <c r="AD171" s="1" t="e">
        <f>VLOOKUP($P171,異動保険料_店舗!$A$23:$J$33,8)</f>
        <v>#VALUE!</v>
      </c>
      <c r="AE171" s="1" t="e">
        <f>VLOOKUP($P171,異動保険料_店舗!$A$23:$J$33,9)</f>
        <v>#VALUE!</v>
      </c>
      <c r="AF171" s="1" t="e">
        <f>IF($B171=異動保険料_薬剤師!$E$2,異動保険料_薬剤師!$H$4*-1,VLOOKUP($P171,異動保険料_薬剤師!$A$23:$J$34,10))</f>
        <v>#VALUE!</v>
      </c>
    </row>
    <row r="172" spans="1:32" ht="18" customHeight="1">
      <c r="A172" s="4" t="str">
        <f t="shared" si="26"/>
        <v/>
      </c>
      <c r="B172" s="11"/>
      <c r="C172" s="9"/>
      <c r="D172" s="9"/>
      <c r="E172" s="10"/>
      <c r="F172" s="9"/>
      <c r="G172" s="9"/>
      <c r="H172" s="22" t="str">
        <f ca="1">IF(B172&gt;DATE(異動保険料_店舗!$B$1+1,2,14),"",IF($B172="","",IF($K$1=2,0,OFFSET($N172,0,$J$1+6*$K$1))))</f>
        <v/>
      </c>
      <c r="I172" s="1" t="str">
        <f t="shared" si="19"/>
        <v/>
      </c>
      <c r="J172" s="1" t="e">
        <f t="shared" si="20"/>
        <v>#VALUE!</v>
      </c>
      <c r="K172" s="1" t="e">
        <f>VLOOKUP($J172,異動保険料_店舗!$A$8:$J$19,7)</f>
        <v>#VALUE!</v>
      </c>
      <c r="L172" s="1" t="e">
        <f>VLOOKUP($J172,異動保険料_店舗!$A$8:$J$19,8)</f>
        <v>#VALUE!</v>
      </c>
      <c r="M172" s="1" t="e">
        <f>VLOOKUP($J172,異動保険料_店舗!$A$8:$J$19,9)</f>
        <v>#VALUE!</v>
      </c>
      <c r="N172" s="1" t="e">
        <f>VLOOKUP($J172,異動保険料_店舗!$A$8:$J$19,10)</f>
        <v>#VALUE!</v>
      </c>
      <c r="O172" s="1" t="str">
        <f t="shared" si="18"/>
        <v/>
      </c>
      <c r="P172" s="1" t="e">
        <f t="shared" si="21"/>
        <v>#VALUE!</v>
      </c>
      <c r="Q172" s="1" t="e">
        <f>VLOOKUP($P172,異動保険料_店舗!$A$23:$J$33,7)</f>
        <v>#VALUE!</v>
      </c>
      <c r="R172" s="1" t="e">
        <f>VLOOKUP($P172,異動保険料_店舗!$A$23:$J$33,8)</f>
        <v>#VALUE!</v>
      </c>
      <c r="S172" s="1" t="e">
        <f>VLOOKUP($P172,異動保険料_店舗!$A$23:$J$33,9)</f>
        <v>#VALUE!</v>
      </c>
      <c r="T172" s="1" t="e">
        <f>IF($B172=異動保険料_店舗!$E$2,異動保険料_店舗!$H$4*-1,VLOOKUP($P172,異動保険料_店舗!$A$23:$J$34,10))</f>
        <v>#VALUE!</v>
      </c>
      <c r="U172" s="1" t="str">
        <f t="shared" si="22"/>
        <v/>
      </c>
      <c r="V172" s="1" t="e">
        <f t="shared" si="23"/>
        <v>#VALUE!</v>
      </c>
      <c r="W172" s="1" t="e">
        <f>VLOOKUP($J172,異動保険料_薬剤師!$A$8:$J$19,7)</f>
        <v>#VALUE!</v>
      </c>
      <c r="X172" s="1" t="e">
        <f>VLOOKUP($J172,異動保険料_薬剤師!$A$8:$J$19,8)</f>
        <v>#VALUE!</v>
      </c>
      <c r="Y172" s="1" t="e">
        <f>VLOOKUP($J172,異動保険料_薬剤師!$A$8:$J$19,9)</f>
        <v>#VALUE!</v>
      </c>
      <c r="Z172" s="1" t="e">
        <f>VLOOKUP($J172,異動保険料_薬剤師!$A$8:$J$19,10)</f>
        <v>#VALUE!</v>
      </c>
      <c r="AA172" s="1" t="str">
        <f t="shared" si="24"/>
        <v/>
      </c>
      <c r="AB172" s="1" t="e">
        <f t="shared" si="25"/>
        <v>#VALUE!</v>
      </c>
      <c r="AC172" s="1" t="e">
        <f>VLOOKUP($P172,異動保険料_店舗!$A$23:$J$33,7)</f>
        <v>#VALUE!</v>
      </c>
      <c r="AD172" s="1" t="e">
        <f>VLOOKUP($P172,異動保険料_店舗!$A$23:$J$33,8)</f>
        <v>#VALUE!</v>
      </c>
      <c r="AE172" s="1" t="e">
        <f>VLOOKUP($P172,異動保険料_店舗!$A$23:$J$33,9)</f>
        <v>#VALUE!</v>
      </c>
      <c r="AF172" s="1" t="e">
        <f>IF($B172=異動保険料_薬剤師!$E$2,異動保険料_薬剤師!$H$4*-1,VLOOKUP($P172,異動保険料_薬剤師!$A$23:$J$34,10))</f>
        <v>#VALUE!</v>
      </c>
    </row>
    <row r="173" spans="1:32" ht="18" customHeight="1">
      <c r="A173" s="4" t="str">
        <f t="shared" si="26"/>
        <v/>
      </c>
      <c r="B173" s="11"/>
      <c r="C173" s="9"/>
      <c r="D173" s="9"/>
      <c r="E173" s="10"/>
      <c r="F173" s="9"/>
      <c r="G173" s="9"/>
      <c r="H173" s="22" t="str">
        <f ca="1">IF(B173&gt;DATE(異動保険料_店舗!$B$1+1,2,14),"",IF($B173="","",IF($K$1=2,0,OFFSET($N173,0,$J$1+6*$K$1))))</f>
        <v/>
      </c>
      <c r="I173" s="1" t="str">
        <f t="shared" si="19"/>
        <v/>
      </c>
      <c r="J173" s="1" t="e">
        <f t="shared" si="20"/>
        <v>#VALUE!</v>
      </c>
      <c r="K173" s="1" t="e">
        <f>VLOOKUP($J173,異動保険料_店舗!$A$8:$J$19,7)</f>
        <v>#VALUE!</v>
      </c>
      <c r="L173" s="1" t="e">
        <f>VLOOKUP($J173,異動保険料_店舗!$A$8:$J$19,8)</f>
        <v>#VALUE!</v>
      </c>
      <c r="M173" s="1" t="e">
        <f>VLOOKUP($J173,異動保険料_店舗!$A$8:$J$19,9)</f>
        <v>#VALUE!</v>
      </c>
      <c r="N173" s="1" t="e">
        <f>VLOOKUP($J173,異動保険料_店舗!$A$8:$J$19,10)</f>
        <v>#VALUE!</v>
      </c>
      <c r="O173" s="1" t="str">
        <f t="shared" si="18"/>
        <v/>
      </c>
      <c r="P173" s="1" t="e">
        <f t="shared" si="21"/>
        <v>#VALUE!</v>
      </c>
      <c r="Q173" s="1" t="e">
        <f>VLOOKUP($P173,異動保険料_店舗!$A$23:$J$33,7)</f>
        <v>#VALUE!</v>
      </c>
      <c r="R173" s="1" t="e">
        <f>VLOOKUP($P173,異動保険料_店舗!$A$23:$J$33,8)</f>
        <v>#VALUE!</v>
      </c>
      <c r="S173" s="1" t="e">
        <f>VLOOKUP($P173,異動保険料_店舗!$A$23:$J$33,9)</f>
        <v>#VALUE!</v>
      </c>
      <c r="T173" s="1" t="e">
        <f>IF($B173=異動保険料_店舗!$E$2,異動保険料_店舗!$H$4*-1,VLOOKUP($P173,異動保険料_店舗!$A$23:$J$34,10))</f>
        <v>#VALUE!</v>
      </c>
      <c r="U173" s="1" t="str">
        <f t="shared" si="22"/>
        <v/>
      </c>
      <c r="V173" s="1" t="e">
        <f t="shared" si="23"/>
        <v>#VALUE!</v>
      </c>
      <c r="W173" s="1" t="e">
        <f>VLOOKUP($J173,異動保険料_薬剤師!$A$8:$J$19,7)</f>
        <v>#VALUE!</v>
      </c>
      <c r="X173" s="1" t="e">
        <f>VLOOKUP($J173,異動保険料_薬剤師!$A$8:$J$19,8)</f>
        <v>#VALUE!</v>
      </c>
      <c r="Y173" s="1" t="e">
        <f>VLOOKUP($J173,異動保険料_薬剤師!$A$8:$J$19,9)</f>
        <v>#VALUE!</v>
      </c>
      <c r="Z173" s="1" t="e">
        <f>VLOOKUP($J173,異動保険料_薬剤師!$A$8:$J$19,10)</f>
        <v>#VALUE!</v>
      </c>
      <c r="AA173" s="1" t="str">
        <f t="shared" si="24"/>
        <v/>
      </c>
      <c r="AB173" s="1" t="e">
        <f t="shared" si="25"/>
        <v>#VALUE!</v>
      </c>
      <c r="AC173" s="1" t="e">
        <f>VLOOKUP($P173,異動保険料_店舗!$A$23:$J$33,7)</f>
        <v>#VALUE!</v>
      </c>
      <c r="AD173" s="1" t="e">
        <f>VLOOKUP($P173,異動保険料_店舗!$A$23:$J$33,8)</f>
        <v>#VALUE!</v>
      </c>
      <c r="AE173" s="1" t="e">
        <f>VLOOKUP($P173,異動保険料_店舗!$A$23:$J$33,9)</f>
        <v>#VALUE!</v>
      </c>
      <c r="AF173" s="1" t="e">
        <f>IF($B173=異動保険料_薬剤師!$E$2,異動保険料_薬剤師!$H$4*-1,VLOOKUP($P173,異動保険料_薬剤師!$A$23:$J$34,10))</f>
        <v>#VALUE!</v>
      </c>
    </row>
    <row r="174" spans="1:32" ht="18" customHeight="1">
      <c r="A174" s="4" t="str">
        <f t="shared" si="26"/>
        <v/>
      </c>
      <c r="B174" s="11"/>
      <c r="C174" s="9"/>
      <c r="D174" s="9"/>
      <c r="E174" s="10"/>
      <c r="F174" s="9"/>
      <c r="G174" s="9"/>
      <c r="H174" s="22" t="str">
        <f ca="1">IF(B174&gt;DATE(異動保険料_店舗!$B$1+1,2,14),"",IF($B174="","",IF($K$1=2,0,OFFSET($N174,0,$J$1+6*$K$1))))</f>
        <v/>
      </c>
      <c r="I174" s="1" t="str">
        <f t="shared" si="19"/>
        <v/>
      </c>
      <c r="J174" s="1" t="e">
        <f t="shared" si="20"/>
        <v>#VALUE!</v>
      </c>
      <c r="K174" s="1" t="e">
        <f>VLOOKUP($J174,異動保険料_店舗!$A$8:$J$19,7)</f>
        <v>#VALUE!</v>
      </c>
      <c r="L174" s="1" t="e">
        <f>VLOOKUP($J174,異動保険料_店舗!$A$8:$J$19,8)</f>
        <v>#VALUE!</v>
      </c>
      <c r="M174" s="1" t="e">
        <f>VLOOKUP($J174,異動保険料_店舗!$A$8:$J$19,9)</f>
        <v>#VALUE!</v>
      </c>
      <c r="N174" s="1" t="e">
        <f>VLOOKUP($J174,異動保険料_店舗!$A$8:$J$19,10)</f>
        <v>#VALUE!</v>
      </c>
      <c r="O174" s="1" t="str">
        <f t="shared" si="18"/>
        <v/>
      </c>
      <c r="P174" s="1" t="e">
        <f t="shared" si="21"/>
        <v>#VALUE!</v>
      </c>
      <c r="Q174" s="1" t="e">
        <f>VLOOKUP($P174,異動保険料_店舗!$A$23:$J$33,7)</f>
        <v>#VALUE!</v>
      </c>
      <c r="R174" s="1" t="e">
        <f>VLOOKUP($P174,異動保険料_店舗!$A$23:$J$33,8)</f>
        <v>#VALUE!</v>
      </c>
      <c r="S174" s="1" t="e">
        <f>VLOOKUP($P174,異動保険料_店舗!$A$23:$J$33,9)</f>
        <v>#VALUE!</v>
      </c>
      <c r="T174" s="1" t="e">
        <f>IF($B174=異動保険料_店舗!$E$2,異動保険料_店舗!$H$4*-1,VLOOKUP($P174,異動保険料_店舗!$A$23:$J$34,10))</f>
        <v>#VALUE!</v>
      </c>
      <c r="U174" s="1" t="str">
        <f t="shared" si="22"/>
        <v/>
      </c>
      <c r="V174" s="1" t="e">
        <f t="shared" si="23"/>
        <v>#VALUE!</v>
      </c>
      <c r="W174" s="1" t="e">
        <f>VLOOKUP($J174,異動保険料_薬剤師!$A$8:$J$19,7)</f>
        <v>#VALUE!</v>
      </c>
      <c r="X174" s="1" t="e">
        <f>VLOOKUP($J174,異動保険料_薬剤師!$A$8:$J$19,8)</f>
        <v>#VALUE!</v>
      </c>
      <c r="Y174" s="1" t="e">
        <f>VLOOKUP($J174,異動保険料_薬剤師!$A$8:$J$19,9)</f>
        <v>#VALUE!</v>
      </c>
      <c r="Z174" s="1" t="e">
        <f>VLOOKUP($J174,異動保険料_薬剤師!$A$8:$J$19,10)</f>
        <v>#VALUE!</v>
      </c>
      <c r="AA174" s="1" t="str">
        <f t="shared" si="24"/>
        <v/>
      </c>
      <c r="AB174" s="1" t="e">
        <f t="shared" si="25"/>
        <v>#VALUE!</v>
      </c>
      <c r="AC174" s="1" t="e">
        <f>VLOOKUP($P174,異動保険料_店舗!$A$23:$J$33,7)</f>
        <v>#VALUE!</v>
      </c>
      <c r="AD174" s="1" t="e">
        <f>VLOOKUP($P174,異動保険料_店舗!$A$23:$J$33,8)</f>
        <v>#VALUE!</v>
      </c>
      <c r="AE174" s="1" t="e">
        <f>VLOOKUP($P174,異動保険料_店舗!$A$23:$J$33,9)</f>
        <v>#VALUE!</v>
      </c>
      <c r="AF174" s="1" t="e">
        <f>IF($B174=異動保険料_薬剤師!$E$2,異動保険料_薬剤師!$H$4*-1,VLOOKUP($P174,異動保険料_薬剤師!$A$23:$J$34,10))</f>
        <v>#VALUE!</v>
      </c>
    </row>
    <row r="175" spans="1:32" ht="18" customHeight="1">
      <c r="A175" s="4" t="str">
        <f t="shared" si="26"/>
        <v/>
      </c>
      <c r="B175" s="11"/>
      <c r="C175" s="9"/>
      <c r="D175" s="9"/>
      <c r="E175" s="10"/>
      <c r="F175" s="9"/>
      <c r="G175" s="9"/>
      <c r="H175" s="22" t="str">
        <f ca="1">IF(B175&gt;DATE(異動保険料_店舗!$B$1+1,2,14),"",IF($B175="","",IF($K$1=2,0,OFFSET($N175,0,$J$1+6*$K$1))))</f>
        <v/>
      </c>
      <c r="I175" s="1" t="str">
        <f t="shared" si="19"/>
        <v/>
      </c>
      <c r="J175" s="1" t="e">
        <f t="shared" si="20"/>
        <v>#VALUE!</v>
      </c>
      <c r="K175" s="1" t="e">
        <f>VLOOKUP($J175,異動保険料_店舗!$A$8:$J$19,7)</f>
        <v>#VALUE!</v>
      </c>
      <c r="L175" s="1" t="e">
        <f>VLOOKUP($J175,異動保険料_店舗!$A$8:$J$19,8)</f>
        <v>#VALUE!</v>
      </c>
      <c r="M175" s="1" t="e">
        <f>VLOOKUP($J175,異動保険料_店舗!$A$8:$J$19,9)</f>
        <v>#VALUE!</v>
      </c>
      <c r="N175" s="1" t="e">
        <f>VLOOKUP($J175,異動保険料_店舗!$A$8:$J$19,10)</f>
        <v>#VALUE!</v>
      </c>
      <c r="O175" s="1" t="str">
        <f t="shared" si="18"/>
        <v/>
      </c>
      <c r="P175" s="1" t="e">
        <f t="shared" si="21"/>
        <v>#VALUE!</v>
      </c>
      <c r="Q175" s="1" t="e">
        <f>VLOOKUP($P175,異動保険料_店舗!$A$23:$J$33,7)</f>
        <v>#VALUE!</v>
      </c>
      <c r="R175" s="1" t="e">
        <f>VLOOKUP($P175,異動保険料_店舗!$A$23:$J$33,8)</f>
        <v>#VALUE!</v>
      </c>
      <c r="S175" s="1" t="e">
        <f>VLOOKUP($P175,異動保険料_店舗!$A$23:$J$33,9)</f>
        <v>#VALUE!</v>
      </c>
      <c r="T175" s="1" t="e">
        <f>IF($B175=異動保険料_店舗!$E$2,異動保険料_店舗!$H$4*-1,VLOOKUP($P175,異動保険料_店舗!$A$23:$J$34,10))</f>
        <v>#VALUE!</v>
      </c>
      <c r="U175" s="1" t="str">
        <f t="shared" si="22"/>
        <v/>
      </c>
      <c r="V175" s="1" t="e">
        <f t="shared" si="23"/>
        <v>#VALUE!</v>
      </c>
      <c r="W175" s="1" t="e">
        <f>VLOOKUP($J175,異動保険料_薬剤師!$A$8:$J$19,7)</f>
        <v>#VALUE!</v>
      </c>
      <c r="X175" s="1" t="e">
        <f>VLOOKUP($J175,異動保険料_薬剤師!$A$8:$J$19,8)</f>
        <v>#VALUE!</v>
      </c>
      <c r="Y175" s="1" t="e">
        <f>VLOOKUP($J175,異動保険料_薬剤師!$A$8:$J$19,9)</f>
        <v>#VALUE!</v>
      </c>
      <c r="Z175" s="1" t="e">
        <f>VLOOKUP($J175,異動保険料_薬剤師!$A$8:$J$19,10)</f>
        <v>#VALUE!</v>
      </c>
      <c r="AA175" s="1" t="str">
        <f t="shared" si="24"/>
        <v/>
      </c>
      <c r="AB175" s="1" t="e">
        <f t="shared" si="25"/>
        <v>#VALUE!</v>
      </c>
      <c r="AC175" s="1" t="e">
        <f>VLOOKUP($P175,異動保険料_店舗!$A$23:$J$33,7)</f>
        <v>#VALUE!</v>
      </c>
      <c r="AD175" s="1" t="e">
        <f>VLOOKUP($P175,異動保険料_店舗!$A$23:$J$33,8)</f>
        <v>#VALUE!</v>
      </c>
      <c r="AE175" s="1" t="e">
        <f>VLOOKUP($P175,異動保険料_店舗!$A$23:$J$33,9)</f>
        <v>#VALUE!</v>
      </c>
      <c r="AF175" s="1" t="e">
        <f>IF($B175=異動保険料_薬剤師!$E$2,異動保険料_薬剤師!$H$4*-1,VLOOKUP($P175,異動保険料_薬剤師!$A$23:$J$34,10))</f>
        <v>#VALUE!</v>
      </c>
    </row>
    <row r="176" spans="1:32" ht="18" customHeight="1">
      <c r="A176" s="4" t="str">
        <f t="shared" si="26"/>
        <v/>
      </c>
      <c r="B176" s="11"/>
      <c r="C176" s="9"/>
      <c r="D176" s="9"/>
      <c r="E176" s="10"/>
      <c r="F176" s="9"/>
      <c r="G176" s="9"/>
      <c r="H176" s="22" t="str">
        <f ca="1">IF(B176&gt;DATE(異動保険料_店舗!$B$1+1,2,14),"",IF($B176="","",IF($K$1=2,0,OFFSET($N176,0,$J$1+6*$K$1))))</f>
        <v/>
      </c>
      <c r="I176" s="1" t="str">
        <f t="shared" si="19"/>
        <v/>
      </c>
      <c r="J176" s="1" t="e">
        <f t="shared" si="20"/>
        <v>#VALUE!</v>
      </c>
      <c r="K176" s="1" t="e">
        <f>VLOOKUP($J176,異動保険料_店舗!$A$8:$J$19,7)</f>
        <v>#VALUE!</v>
      </c>
      <c r="L176" s="1" t="e">
        <f>VLOOKUP($J176,異動保険料_店舗!$A$8:$J$19,8)</f>
        <v>#VALUE!</v>
      </c>
      <c r="M176" s="1" t="e">
        <f>VLOOKUP($J176,異動保険料_店舗!$A$8:$J$19,9)</f>
        <v>#VALUE!</v>
      </c>
      <c r="N176" s="1" t="e">
        <f>VLOOKUP($J176,異動保険料_店舗!$A$8:$J$19,10)</f>
        <v>#VALUE!</v>
      </c>
      <c r="O176" s="1" t="str">
        <f t="shared" si="18"/>
        <v/>
      </c>
      <c r="P176" s="1" t="e">
        <f t="shared" si="21"/>
        <v>#VALUE!</v>
      </c>
      <c r="Q176" s="1" t="e">
        <f>VLOOKUP($P176,異動保険料_店舗!$A$23:$J$33,7)</f>
        <v>#VALUE!</v>
      </c>
      <c r="R176" s="1" t="e">
        <f>VLOOKUP($P176,異動保険料_店舗!$A$23:$J$33,8)</f>
        <v>#VALUE!</v>
      </c>
      <c r="S176" s="1" t="e">
        <f>VLOOKUP($P176,異動保険料_店舗!$A$23:$J$33,9)</f>
        <v>#VALUE!</v>
      </c>
      <c r="T176" s="1" t="e">
        <f>IF($B176=異動保険料_店舗!$E$2,異動保険料_店舗!$H$4*-1,VLOOKUP($P176,異動保険料_店舗!$A$23:$J$34,10))</f>
        <v>#VALUE!</v>
      </c>
      <c r="U176" s="1" t="str">
        <f t="shared" si="22"/>
        <v/>
      </c>
      <c r="V176" s="1" t="e">
        <f t="shared" si="23"/>
        <v>#VALUE!</v>
      </c>
      <c r="W176" s="1" t="e">
        <f>VLOOKUP($J176,異動保険料_薬剤師!$A$8:$J$19,7)</f>
        <v>#VALUE!</v>
      </c>
      <c r="X176" s="1" t="e">
        <f>VLOOKUP($J176,異動保険料_薬剤師!$A$8:$J$19,8)</f>
        <v>#VALUE!</v>
      </c>
      <c r="Y176" s="1" t="e">
        <f>VLOOKUP($J176,異動保険料_薬剤師!$A$8:$J$19,9)</f>
        <v>#VALUE!</v>
      </c>
      <c r="Z176" s="1" t="e">
        <f>VLOOKUP($J176,異動保険料_薬剤師!$A$8:$J$19,10)</f>
        <v>#VALUE!</v>
      </c>
      <c r="AA176" s="1" t="str">
        <f t="shared" si="24"/>
        <v/>
      </c>
      <c r="AB176" s="1" t="e">
        <f t="shared" si="25"/>
        <v>#VALUE!</v>
      </c>
      <c r="AC176" s="1" t="e">
        <f>VLOOKUP($P176,異動保険料_店舗!$A$23:$J$33,7)</f>
        <v>#VALUE!</v>
      </c>
      <c r="AD176" s="1" t="e">
        <f>VLOOKUP($P176,異動保険料_店舗!$A$23:$J$33,8)</f>
        <v>#VALUE!</v>
      </c>
      <c r="AE176" s="1" t="e">
        <f>VLOOKUP($P176,異動保険料_店舗!$A$23:$J$33,9)</f>
        <v>#VALUE!</v>
      </c>
      <c r="AF176" s="1" t="e">
        <f>IF($B176=異動保険料_薬剤師!$E$2,異動保険料_薬剤師!$H$4*-1,VLOOKUP($P176,異動保険料_薬剤師!$A$23:$J$34,10))</f>
        <v>#VALUE!</v>
      </c>
    </row>
    <row r="177" spans="1:32" ht="18" customHeight="1">
      <c r="A177" s="4" t="str">
        <f t="shared" si="26"/>
        <v/>
      </c>
      <c r="B177" s="11"/>
      <c r="C177" s="9"/>
      <c r="D177" s="9"/>
      <c r="E177" s="10"/>
      <c r="F177" s="9"/>
      <c r="G177" s="9"/>
      <c r="H177" s="22" t="str">
        <f ca="1">IF(B177&gt;DATE(異動保険料_店舗!$B$1+1,2,14),"",IF($B177="","",IF($K$1=2,0,OFFSET($N177,0,$J$1+6*$K$1))))</f>
        <v/>
      </c>
      <c r="I177" s="1" t="str">
        <f t="shared" si="19"/>
        <v/>
      </c>
      <c r="J177" s="1" t="e">
        <f t="shared" si="20"/>
        <v>#VALUE!</v>
      </c>
      <c r="K177" s="1" t="e">
        <f>VLOOKUP($J177,異動保険料_店舗!$A$8:$J$19,7)</f>
        <v>#VALUE!</v>
      </c>
      <c r="L177" s="1" t="e">
        <f>VLOOKUP($J177,異動保険料_店舗!$A$8:$J$19,8)</f>
        <v>#VALUE!</v>
      </c>
      <c r="M177" s="1" t="e">
        <f>VLOOKUP($J177,異動保険料_店舗!$A$8:$J$19,9)</f>
        <v>#VALUE!</v>
      </c>
      <c r="N177" s="1" t="e">
        <f>VLOOKUP($J177,異動保険料_店舗!$A$8:$J$19,10)</f>
        <v>#VALUE!</v>
      </c>
      <c r="O177" s="1" t="str">
        <f t="shared" si="18"/>
        <v/>
      </c>
      <c r="P177" s="1" t="e">
        <f t="shared" si="21"/>
        <v>#VALUE!</v>
      </c>
      <c r="Q177" s="1" t="e">
        <f>VLOOKUP($P177,異動保険料_店舗!$A$23:$J$33,7)</f>
        <v>#VALUE!</v>
      </c>
      <c r="R177" s="1" t="e">
        <f>VLOOKUP($P177,異動保険料_店舗!$A$23:$J$33,8)</f>
        <v>#VALUE!</v>
      </c>
      <c r="S177" s="1" t="e">
        <f>VLOOKUP($P177,異動保険料_店舗!$A$23:$J$33,9)</f>
        <v>#VALUE!</v>
      </c>
      <c r="T177" s="1" t="e">
        <f>IF($B177=異動保険料_店舗!$E$2,異動保険料_店舗!$H$4*-1,VLOOKUP($P177,異動保険料_店舗!$A$23:$J$34,10))</f>
        <v>#VALUE!</v>
      </c>
      <c r="U177" s="1" t="str">
        <f t="shared" si="22"/>
        <v/>
      </c>
      <c r="V177" s="1" t="e">
        <f t="shared" si="23"/>
        <v>#VALUE!</v>
      </c>
      <c r="W177" s="1" t="e">
        <f>VLOOKUP($J177,異動保険料_薬剤師!$A$8:$J$19,7)</f>
        <v>#VALUE!</v>
      </c>
      <c r="X177" s="1" t="e">
        <f>VLOOKUP($J177,異動保険料_薬剤師!$A$8:$J$19,8)</f>
        <v>#VALUE!</v>
      </c>
      <c r="Y177" s="1" t="e">
        <f>VLOOKUP($J177,異動保険料_薬剤師!$A$8:$J$19,9)</f>
        <v>#VALUE!</v>
      </c>
      <c r="Z177" s="1" t="e">
        <f>VLOOKUP($J177,異動保険料_薬剤師!$A$8:$J$19,10)</f>
        <v>#VALUE!</v>
      </c>
      <c r="AA177" s="1" t="str">
        <f t="shared" si="24"/>
        <v/>
      </c>
      <c r="AB177" s="1" t="e">
        <f t="shared" si="25"/>
        <v>#VALUE!</v>
      </c>
      <c r="AC177" s="1" t="e">
        <f>VLOOKUP($P177,異動保険料_店舗!$A$23:$J$33,7)</f>
        <v>#VALUE!</v>
      </c>
      <c r="AD177" s="1" t="e">
        <f>VLOOKUP($P177,異動保険料_店舗!$A$23:$J$33,8)</f>
        <v>#VALUE!</v>
      </c>
      <c r="AE177" s="1" t="e">
        <f>VLOOKUP($P177,異動保険料_店舗!$A$23:$J$33,9)</f>
        <v>#VALUE!</v>
      </c>
      <c r="AF177" s="1" t="e">
        <f>IF($B177=異動保険料_薬剤師!$E$2,異動保険料_薬剤師!$H$4*-1,VLOOKUP($P177,異動保険料_薬剤師!$A$23:$J$34,10))</f>
        <v>#VALUE!</v>
      </c>
    </row>
    <row r="178" spans="1:32" ht="18" customHeight="1">
      <c r="A178" s="4" t="str">
        <f t="shared" si="26"/>
        <v/>
      </c>
      <c r="B178" s="11"/>
      <c r="C178" s="9"/>
      <c r="D178" s="9"/>
      <c r="E178" s="10"/>
      <c r="F178" s="9"/>
      <c r="G178" s="9"/>
      <c r="H178" s="22" t="str">
        <f ca="1">IF(B178&gt;DATE(異動保険料_店舗!$B$1+1,2,14),"",IF($B178="","",IF($K$1=2,0,OFFSET($N178,0,$J$1+6*$K$1))))</f>
        <v/>
      </c>
      <c r="I178" s="1" t="str">
        <f t="shared" si="19"/>
        <v/>
      </c>
      <c r="J178" s="1" t="e">
        <f t="shared" si="20"/>
        <v>#VALUE!</v>
      </c>
      <c r="K178" s="1" t="e">
        <f>VLOOKUP($J178,異動保険料_店舗!$A$8:$J$19,7)</f>
        <v>#VALUE!</v>
      </c>
      <c r="L178" s="1" t="e">
        <f>VLOOKUP($J178,異動保険料_店舗!$A$8:$J$19,8)</f>
        <v>#VALUE!</v>
      </c>
      <c r="M178" s="1" t="e">
        <f>VLOOKUP($J178,異動保険料_店舗!$A$8:$J$19,9)</f>
        <v>#VALUE!</v>
      </c>
      <c r="N178" s="1" t="e">
        <f>VLOOKUP($J178,異動保険料_店舗!$A$8:$J$19,10)</f>
        <v>#VALUE!</v>
      </c>
      <c r="O178" s="1" t="str">
        <f t="shared" si="18"/>
        <v/>
      </c>
      <c r="P178" s="1" t="e">
        <f t="shared" si="21"/>
        <v>#VALUE!</v>
      </c>
      <c r="Q178" s="1" t="e">
        <f>VLOOKUP($P178,異動保険料_店舗!$A$23:$J$33,7)</f>
        <v>#VALUE!</v>
      </c>
      <c r="R178" s="1" t="e">
        <f>VLOOKUP($P178,異動保険料_店舗!$A$23:$J$33,8)</f>
        <v>#VALUE!</v>
      </c>
      <c r="S178" s="1" t="e">
        <f>VLOOKUP($P178,異動保険料_店舗!$A$23:$J$33,9)</f>
        <v>#VALUE!</v>
      </c>
      <c r="T178" s="1" t="e">
        <f>IF($B178=異動保険料_店舗!$E$2,異動保険料_店舗!$H$4*-1,VLOOKUP($P178,異動保険料_店舗!$A$23:$J$34,10))</f>
        <v>#VALUE!</v>
      </c>
      <c r="U178" s="1" t="str">
        <f t="shared" si="22"/>
        <v/>
      </c>
      <c r="V178" s="1" t="e">
        <f t="shared" si="23"/>
        <v>#VALUE!</v>
      </c>
      <c r="W178" s="1" t="e">
        <f>VLOOKUP($J178,異動保険料_薬剤師!$A$8:$J$19,7)</f>
        <v>#VALUE!</v>
      </c>
      <c r="X178" s="1" t="e">
        <f>VLOOKUP($J178,異動保険料_薬剤師!$A$8:$J$19,8)</f>
        <v>#VALUE!</v>
      </c>
      <c r="Y178" s="1" t="e">
        <f>VLOOKUP($J178,異動保険料_薬剤師!$A$8:$J$19,9)</f>
        <v>#VALUE!</v>
      </c>
      <c r="Z178" s="1" t="e">
        <f>VLOOKUP($J178,異動保険料_薬剤師!$A$8:$J$19,10)</f>
        <v>#VALUE!</v>
      </c>
      <c r="AA178" s="1" t="str">
        <f t="shared" si="24"/>
        <v/>
      </c>
      <c r="AB178" s="1" t="e">
        <f t="shared" si="25"/>
        <v>#VALUE!</v>
      </c>
      <c r="AC178" s="1" t="e">
        <f>VLOOKUP($P178,異動保険料_店舗!$A$23:$J$33,7)</f>
        <v>#VALUE!</v>
      </c>
      <c r="AD178" s="1" t="e">
        <f>VLOOKUP($P178,異動保険料_店舗!$A$23:$J$33,8)</f>
        <v>#VALUE!</v>
      </c>
      <c r="AE178" s="1" t="e">
        <f>VLOOKUP($P178,異動保険料_店舗!$A$23:$J$33,9)</f>
        <v>#VALUE!</v>
      </c>
      <c r="AF178" s="1" t="e">
        <f>IF($B178=異動保険料_薬剤師!$E$2,異動保険料_薬剤師!$H$4*-1,VLOOKUP($P178,異動保険料_薬剤師!$A$23:$J$34,10))</f>
        <v>#VALUE!</v>
      </c>
    </row>
    <row r="179" spans="1:32" ht="18" customHeight="1">
      <c r="A179" s="4" t="str">
        <f t="shared" si="26"/>
        <v/>
      </c>
      <c r="B179" s="11"/>
      <c r="C179" s="9"/>
      <c r="D179" s="9"/>
      <c r="E179" s="10"/>
      <c r="F179" s="9"/>
      <c r="G179" s="9"/>
      <c r="H179" s="22" t="str">
        <f ca="1">IF(B179&gt;DATE(異動保険料_店舗!$B$1+1,2,14),"",IF($B179="","",IF($K$1=2,0,OFFSET($N179,0,$J$1+6*$K$1))))</f>
        <v/>
      </c>
      <c r="I179" s="1" t="str">
        <f t="shared" si="19"/>
        <v/>
      </c>
      <c r="J179" s="1" t="e">
        <f t="shared" si="20"/>
        <v>#VALUE!</v>
      </c>
      <c r="K179" s="1" t="e">
        <f>VLOOKUP($J179,異動保険料_店舗!$A$8:$J$19,7)</f>
        <v>#VALUE!</v>
      </c>
      <c r="L179" s="1" t="e">
        <f>VLOOKUP($J179,異動保険料_店舗!$A$8:$J$19,8)</f>
        <v>#VALUE!</v>
      </c>
      <c r="M179" s="1" t="e">
        <f>VLOOKUP($J179,異動保険料_店舗!$A$8:$J$19,9)</f>
        <v>#VALUE!</v>
      </c>
      <c r="N179" s="1" t="e">
        <f>VLOOKUP($J179,異動保険料_店舗!$A$8:$J$19,10)</f>
        <v>#VALUE!</v>
      </c>
      <c r="O179" s="1" t="str">
        <f t="shared" si="18"/>
        <v/>
      </c>
      <c r="P179" s="1" t="e">
        <f t="shared" si="21"/>
        <v>#VALUE!</v>
      </c>
      <c r="Q179" s="1" t="e">
        <f>VLOOKUP($P179,異動保険料_店舗!$A$23:$J$33,7)</f>
        <v>#VALUE!</v>
      </c>
      <c r="R179" s="1" t="e">
        <f>VLOOKUP($P179,異動保険料_店舗!$A$23:$J$33,8)</f>
        <v>#VALUE!</v>
      </c>
      <c r="S179" s="1" t="e">
        <f>VLOOKUP($P179,異動保険料_店舗!$A$23:$J$33,9)</f>
        <v>#VALUE!</v>
      </c>
      <c r="T179" s="1" t="e">
        <f>IF($B179=異動保険料_店舗!$E$2,異動保険料_店舗!$H$4*-1,VLOOKUP($P179,異動保険料_店舗!$A$23:$J$34,10))</f>
        <v>#VALUE!</v>
      </c>
      <c r="U179" s="1" t="str">
        <f t="shared" si="22"/>
        <v/>
      </c>
      <c r="V179" s="1" t="e">
        <f t="shared" si="23"/>
        <v>#VALUE!</v>
      </c>
      <c r="W179" s="1" t="e">
        <f>VLOOKUP($J179,異動保険料_薬剤師!$A$8:$J$19,7)</f>
        <v>#VALUE!</v>
      </c>
      <c r="X179" s="1" t="e">
        <f>VLOOKUP($J179,異動保険料_薬剤師!$A$8:$J$19,8)</f>
        <v>#VALUE!</v>
      </c>
      <c r="Y179" s="1" t="e">
        <f>VLOOKUP($J179,異動保険料_薬剤師!$A$8:$J$19,9)</f>
        <v>#VALUE!</v>
      </c>
      <c r="Z179" s="1" t="e">
        <f>VLOOKUP($J179,異動保険料_薬剤師!$A$8:$J$19,10)</f>
        <v>#VALUE!</v>
      </c>
      <c r="AA179" s="1" t="str">
        <f t="shared" si="24"/>
        <v/>
      </c>
      <c r="AB179" s="1" t="e">
        <f t="shared" si="25"/>
        <v>#VALUE!</v>
      </c>
      <c r="AC179" s="1" t="e">
        <f>VLOOKUP($P179,異動保険料_店舗!$A$23:$J$33,7)</f>
        <v>#VALUE!</v>
      </c>
      <c r="AD179" s="1" t="e">
        <f>VLOOKUP($P179,異動保険料_店舗!$A$23:$J$33,8)</f>
        <v>#VALUE!</v>
      </c>
      <c r="AE179" s="1" t="e">
        <f>VLOOKUP($P179,異動保険料_店舗!$A$23:$J$33,9)</f>
        <v>#VALUE!</v>
      </c>
      <c r="AF179" s="1" t="e">
        <f>IF($B179=異動保険料_薬剤師!$E$2,異動保険料_薬剤師!$H$4*-1,VLOOKUP($P179,異動保険料_薬剤師!$A$23:$J$34,10))</f>
        <v>#VALUE!</v>
      </c>
    </row>
    <row r="180" spans="1:32" ht="18" customHeight="1">
      <c r="A180" s="4" t="str">
        <f t="shared" si="26"/>
        <v/>
      </c>
      <c r="B180" s="11"/>
      <c r="C180" s="9"/>
      <c r="D180" s="9"/>
      <c r="E180" s="10"/>
      <c r="F180" s="9"/>
      <c r="G180" s="9"/>
      <c r="H180" s="22" t="str">
        <f ca="1">IF(B180&gt;DATE(異動保険料_店舗!$B$1+1,2,14),"",IF($B180="","",IF($K$1=2,0,OFFSET($N180,0,$J$1+6*$K$1))))</f>
        <v/>
      </c>
      <c r="I180" s="1" t="str">
        <f t="shared" si="19"/>
        <v/>
      </c>
      <c r="J180" s="1" t="e">
        <f t="shared" si="20"/>
        <v>#VALUE!</v>
      </c>
      <c r="K180" s="1" t="e">
        <f>VLOOKUP($J180,異動保険料_店舗!$A$8:$J$19,7)</f>
        <v>#VALUE!</v>
      </c>
      <c r="L180" s="1" t="e">
        <f>VLOOKUP($J180,異動保険料_店舗!$A$8:$J$19,8)</f>
        <v>#VALUE!</v>
      </c>
      <c r="M180" s="1" t="e">
        <f>VLOOKUP($J180,異動保険料_店舗!$A$8:$J$19,9)</f>
        <v>#VALUE!</v>
      </c>
      <c r="N180" s="1" t="e">
        <f>VLOOKUP($J180,異動保険料_店舗!$A$8:$J$19,10)</f>
        <v>#VALUE!</v>
      </c>
      <c r="O180" s="1" t="str">
        <f t="shared" si="18"/>
        <v/>
      </c>
      <c r="P180" s="1" t="e">
        <f t="shared" si="21"/>
        <v>#VALUE!</v>
      </c>
      <c r="Q180" s="1" t="e">
        <f>VLOOKUP($P180,異動保険料_店舗!$A$23:$J$33,7)</f>
        <v>#VALUE!</v>
      </c>
      <c r="R180" s="1" t="e">
        <f>VLOOKUP($P180,異動保険料_店舗!$A$23:$J$33,8)</f>
        <v>#VALUE!</v>
      </c>
      <c r="S180" s="1" t="e">
        <f>VLOOKUP($P180,異動保険料_店舗!$A$23:$J$33,9)</f>
        <v>#VALUE!</v>
      </c>
      <c r="T180" s="1" t="e">
        <f>IF($B180=異動保険料_店舗!$E$2,異動保険料_店舗!$H$4*-1,VLOOKUP($P180,異動保険料_店舗!$A$23:$J$34,10))</f>
        <v>#VALUE!</v>
      </c>
      <c r="U180" s="1" t="str">
        <f t="shared" si="22"/>
        <v/>
      </c>
      <c r="V180" s="1" t="e">
        <f t="shared" si="23"/>
        <v>#VALUE!</v>
      </c>
      <c r="W180" s="1" t="e">
        <f>VLOOKUP($J180,異動保険料_薬剤師!$A$8:$J$19,7)</f>
        <v>#VALUE!</v>
      </c>
      <c r="X180" s="1" t="e">
        <f>VLOOKUP($J180,異動保険料_薬剤師!$A$8:$J$19,8)</f>
        <v>#VALUE!</v>
      </c>
      <c r="Y180" s="1" t="e">
        <f>VLOOKUP($J180,異動保険料_薬剤師!$A$8:$J$19,9)</f>
        <v>#VALUE!</v>
      </c>
      <c r="Z180" s="1" t="e">
        <f>VLOOKUP($J180,異動保険料_薬剤師!$A$8:$J$19,10)</f>
        <v>#VALUE!</v>
      </c>
      <c r="AA180" s="1" t="str">
        <f t="shared" si="24"/>
        <v/>
      </c>
      <c r="AB180" s="1" t="e">
        <f t="shared" si="25"/>
        <v>#VALUE!</v>
      </c>
      <c r="AC180" s="1" t="e">
        <f>VLOOKUP($P180,異動保険料_店舗!$A$23:$J$33,7)</f>
        <v>#VALUE!</v>
      </c>
      <c r="AD180" s="1" t="e">
        <f>VLOOKUP($P180,異動保険料_店舗!$A$23:$J$33,8)</f>
        <v>#VALUE!</v>
      </c>
      <c r="AE180" s="1" t="e">
        <f>VLOOKUP($P180,異動保険料_店舗!$A$23:$J$33,9)</f>
        <v>#VALUE!</v>
      </c>
      <c r="AF180" s="1" t="e">
        <f>IF($B180=異動保険料_薬剤師!$E$2,異動保険料_薬剤師!$H$4*-1,VLOOKUP($P180,異動保険料_薬剤師!$A$23:$J$34,10))</f>
        <v>#VALUE!</v>
      </c>
    </row>
    <row r="181" spans="1:32" ht="18" customHeight="1">
      <c r="A181" s="4" t="str">
        <f t="shared" si="26"/>
        <v/>
      </c>
      <c r="B181" s="11"/>
      <c r="C181" s="9"/>
      <c r="D181" s="9"/>
      <c r="E181" s="10"/>
      <c r="F181" s="9"/>
      <c r="G181" s="9"/>
      <c r="H181" s="22" t="str">
        <f ca="1">IF(B181&gt;DATE(異動保険料_店舗!$B$1+1,2,14),"",IF($B181="","",IF($K$1=2,0,OFFSET($N181,0,$J$1+6*$K$1))))</f>
        <v/>
      </c>
      <c r="I181" s="1" t="str">
        <f t="shared" si="19"/>
        <v/>
      </c>
      <c r="J181" s="1" t="e">
        <f t="shared" si="20"/>
        <v>#VALUE!</v>
      </c>
      <c r="K181" s="1" t="e">
        <f>VLOOKUP($J181,異動保険料_店舗!$A$8:$J$19,7)</f>
        <v>#VALUE!</v>
      </c>
      <c r="L181" s="1" t="e">
        <f>VLOOKUP($J181,異動保険料_店舗!$A$8:$J$19,8)</f>
        <v>#VALUE!</v>
      </c>
      <c r="M181" s="1" t="e">
        <f>VLOOKUP($J181,異動保険料_店舗!$A$8:$J$19,9)</f>
        <v>#VALUE!</v>
      </c>
      <c r="N181" s="1" t="e">
        <f>VLOOKUP($J181,異動保険料_店舗!$A$8:$J$19,10)</f>
        <v>#VALUE!</v>
      </c>
      <c r="O181" s="1" t="str">
        <f t="shared" si="18"/>
        <v/>
      </c>
      <c r="P181" s="1" t="e">
        <f t="shared" si="21"/>
        <v>#VALUE!</v>
      </c>
      <c r="Q181" s="1" t="e">
        <f>VLOOKUP($P181,異動保険料_店舗!$A$23:$J$33,7)</f>
        <v>#VALUE!</v>
      </c>
      <c r="R181" s="1" t="e">
        <f>VLOOKUP($P181,異動保険料_店舗!$A$23:$J$33,8)</f>
        <v>#VALUE!</v>
      </c>
      <c r="S181" s="1" t="e">
        <f>VLOOKUP($P181,異動保険料_店舗!$A$23:$J$33,9)</f>
        <v>#VALUE!</v>
      </c>
      <c r="T181" s="1" t="e">
        <f>IF($B181=異動保険料_店舗!$E$2,異動保険料_店舗!$H$4*-1,VLOOKUP($P181,異動保険料_店舗!$A$23:$J$34,10))</f>
        <v>#VALUE!</v>
      </c>
      <c r="U181" s="1" t="str">
        <f t="shared" si="22"/>
        <v/>
      </c>
      <c r="V181" s="1" t="e">
        <f t="shared" si="23"/>
        <v>#VALUE!</v>
      </c>
      <c r="W181" s="1" t="e">
        <f>VLOOKUP($J181,異動保険料_薬剤師!$A$8:$J$19,7)</f>
        <v>#VALUE!</v>
      </c>
      <c r="X181" s="1" t="e">
        <f>VLOOKUP($J181,異動保険料_薬剤師!$A$8:$J$19,8)</f>
        <v>#VALUE!</v>
      </c>
      <c r="Y181" s="1" t="e">
        <f>VLOOKUP($J181,異動保険料_薬剤師!$A$8:$J$19,9)</f>
        <v>#VALUE!</v>
      </c>
      <c r="Z181" s="1" t="e">
        <f>VLOOKUP($J181,異動保険料_薬剤師!$A$8:$J$19,10)</f>
        <v>#VALUE!</v>
      </c>
      <c r="AA181" s="1" t="str">
        <f t="shared" si="24"/>
        <v/>
      </c>
      <c r="AB181" s="1" t="e">
        <f t="shared" si="25"/>
        <v>#VALUE!</v>
      </c>
      <c r="AC181" s="1" t="e">
        <f>VLOOKUP($P181,異動保険料_店舗!$A$23:$J$33,7)</f>
        <v>#VALUE!</v>
      </c>
      <c r="AD181" s="1" t="e">
        <f>VLOOKUP($P181,異動保険料_店舗!$A$23:$J$33,8)</f>
        <v>#VALUE!</v>
      </c>
      <c r="AE181" s="1" t="e">
        <f>VLOOKUP($P181,異動保険料_店舗!$A$23:$J$33,9)</f>
        <v>#VALUE!</v>
      </c>
      <c r="AF181" s="1" t="e">
        <f>IF($B181=異動保険料_薬剤師!$E$2,異動保険料_薬剤師!$H$4*-1,VLOOKUP($P181,異動保険料_薬剤師!$A$23:$J$34,10))</f>
        <v>#VALUE!</v>
      </c>
    </row>
    <row r="182" spans="1:32" ht="18" customHeight="1">
      <c r="A182" s="4" t="str">
        <f t="shared" si="26"/>
        <v/>
      </c>
      <c r="B182" s="11"/>
      <c r="C182" s="9"/>
      <c r="D182" s="9"/>
      <c r="E182" s="10"/>
      <c r="F182" s="9"/>
      <c r="G182" s="9"/>
      <c r="H182" s="22" t="str">
        <f ca="1">IF(B182&gt;DATE(異動保険料_店舗!$B$1+1,2,14),"",IF($B182="","",IF($K$1=2,0,OFFSET($N182,0,$J$1+6*$K$1))))</f>
        <v/>
      </c>
      <c r="I182" s="1" t="str">
        <f t="shared" si="19"/>
        <v/>
      </c>
      <c r="J182" s="1" t="e">
        <f t="shared" si="20"/>
        <v>#VALUE!</v>
      </c>
      <c r="K182" s="1" t="e">
        <f>VLOOKUP($J182,異動保険料_店舗!$A$8:$J$19,7)</f>
        <v>#VALUE!</v>
      </c>
      <c r="L182" s="1" t="e">
        <f>VLOOKUP($J182,異動保険料_店舗!$A$8:$J$19,8)</f>
        <v>#VALUE!</v>
      </c>
      <c r="M182" s="1" t="e">
        <f>VLOOKUP($J182,異動保険料_店舗!$A$8:$J$19,9)</f>
        <v>#VALUE!</v>
      </c>
      <c r="N182" s="1" t="e">
        <f>VLOOKUP($J182,異動保険料_店舗!$A$8:$J$19,10)</f>
        <v>#VALUE!</v>
      </c>
      <c r="O182" s="1" t="str">
        <f t="shared" si="18"/>
        <v/>
      </c>
      <c r="P182" s="1" t="e">
        <f t="shared" si="21"/>
        <v>#VALUE!</v>
      </c>
      <c r="Q182" s="1" t="e">
        <f>VLOOKUP($P182,異動保険料_店舗!$A$23:$J$33,7)</f>
        <v>#VALUE!</v>
      </c>
      <c r="R182" s="1" t="e">
        <f>VLOOKUP($P182,異動保険料_店舗!$A$23:$J$33,8)</f>
        <v>#VALUE!</v>
      </c>
      <c r="S182" s="1" t="e">
        <f>VLOOKUP($P182,異動保険料_店舗!$A$23:$J$33,9)</f>
        <v>#VALUE!</v>
      </c>
      <c r="T182" s="1" t="e">
        <f>IF($B182=異動保険料_店舗!$E$2,異動保険料_店舗!$H$4*-1,VLOOKUP($P182,異動保険料_店舗!$A$23:$J$34,10))</f>
        <v>#VALUE!</v>
      </c>
      <c r="U182" s="1" t="str">
        <f t="shared" si="22"/>
        <v/>
      </c>
      <c r="V182" s="1" t="e">
        <f t="shared" si="23"/>
        <v>#VALUE!</v>
      </c>
      <c r="W182" s="1" t="e">
        <f>VLOOKUP($J182,異動保険料_薬剤師!$A$8:$J$19,7)</f>
        <v>#VALUE!</v>
      </c>
      <c r="X182" s="1" t="e">
        <f>VLOOKUP($J182,異動保険料_薬剤師!$A$8:$J$19,8)</f>
        <v>#VALUE!</v>
      </c>
      <c r="Y182" s="1" t="e">
        <f>VLOOKUP($J182,異動保険料_薬剤師!$A$8:$J$19,9)</f>
        <v>#VALUE!</v>
      </c>
      <c r="Z182" s="1" t="e">
        <f>VLOOKUP($J182,異動保険料_薬剤師!$A$8:$J$19,10)</f>
        <v>#VALUE!</v>
      </c>
      <c r="AA182" s="1" t="str">
        <f t="shared" si="24"/>
        <v/>
      </c>
      <c r="AB182" s="1" t="e">
        <f t="shared" si="25"/>
        <v>#VALUE!</v>
      </c>
      <c r="AC182" s="1" t="e">
        <f>VLOOKUP($P182,異動保険料_店舗!$A$23:$J$33,7)</f>
        <v>#VALUE!</v>
      </c>
      <c r="AD182" s="1" t="e">
        <f>VLOOKUP($P182,異動保険料_店舗!$A$23:$J$33,8)</f>
        <v>#VALUE!</v>
      </c>
      <c r="AE182" s="1" t="e">
        <f>VLOOKUP($P182,異動保険料_店舗!$A$23:$J$33,9)</f>
        <v>#VALUE!</v>
      </c>
      <c r="AF182" s="1" t="e">
        <f>IF($B182=異動保険料_薬剤師!$E$2,異動保険料_薬剤師!$H$4*-1,VLOOKUP($P182,異動保険料_薬剤師!$A$23:$J$34,10))</f>
        <v>#VALUE!</v>
      </c>
    </row>
    <row r="183" spans="1:32" ht="18" customHeight="1">
      <c r="A183" s="4" t="str">
        <f t="shared" si="26"/>
        <v/>
      </c>
      <c r="B183" s="11"/>
      <c r="C183" s="9"/>
      <c r="D183" s="9"/>
      <c r="E183" s="10"/>
      <c r="F183" s="9"/>
      <c r="G183" s="9"/>
      <c r="H183" s="22" t="str">
        <f ca="1">IF(B183&gt;DATE(異動保険料_店舗!$B$1+1,2,14),"",IF($B183="","",IF($K$1=2,0,OFFSET($N183,0,$J$1+6*$K$1))))</f>
        <v/>
      </c>
      <c r="I183" s="1" t="str">
        <f t="shared" si="19"/>
        <v/>
      </c>
      <c r="J183" s="1" t="e">
        <f t="shared" si="20"/>
        <v>#VALUE!</v>
      </c>
      <c r="K183" s="1" t="e">
        <f>VLOOKUP($J183,異動保険料_店舗!$A$8:$J$19,7)</f>
        <v>#VALUE!</v>
      </c>
      <c r="L183" s="1" t="e">
        <f>VLOOKUP($J183,異動保険料_店舗!$A$8:$J$19,8)</f>
        <v>#VALUE!</v>
      </c>
      <c r="M183" s="1" t="e">
        <f>VLOOKUP($J183,異動保険料_店舗!$A$8:$J$19,9)</f>
        <v>#VALUE!</v>
      </c>
      <c r="N183" s="1" t="e">
        <f>VLOOKUP($J183,異動保険料_店舗!$A$8:$J$19,10)</f>
        <v>#VALUE!</v>
      </c>
      <c r="O183" s="1" t="str">
        <f t="shared" si="18"/>
        <v/>
      </c>
      <c r="P183" s="1" t="e">
        <f t="shared" si="21"/>
        <v>#VALUE!</v>
      </c>
      <c r="Q183" s="1" t="e">
        <f>VLOOKUP($P183,異動保険料_店舗!$A$23:$J$33,7)</f>
        <v>#VALUE!</v>
      </c>
      <c r="R183" s="1" t="e">
        <f>VLOOKUP($P183,異動保険料_店舗!$A$23:$J$33,8)</f>
        <v>#VALUE!</v>
      </c>
      <c r="S183" s="1" t="e">
        <f>VLOOKUP($P183,異動保険料_店舗!$A$23:$J$33,9)</f>
        <v>#VALUE!</v>
      </c>
      <c r="T183" s="1" t="e">
        <f>IF($B183=異動保険料_店舗!$E$2,異動保険料_店舗!$H$4*-1,VLOOKUP($P183,異動保険料_店舗!$A$23:$J$34,10))</f>
        <v>#VALUE!</v>
      </c>
      <c r="U183" s="1" t="str">
        <f t="shared" si="22"/>
        <v/>
      </c>
      <c r="V183" s="1" t="e">
        <f t="shared" si="23"/>
        <v>#VALUE!</v>
      </c>
      <c r="W183" s="1" t="e">
        <f>VLOOKUP($J183,異動保険料_薬剤師!$A$8:$J$19,7)</f>
        <v>#VALUE!</v>
      </c>
      <c r="X183" s="1" t="e">
        <f>VLOOKUP($J183,異動保険料_薬剤師!$A$8:$J$19,8)</f>
        <v>#VALUE!</v>
      </c>
      <c r="Y183" s="1" t="e">
        <f>VLOOKUP($J183,異動保険料_薬剤師!$A$8:$J$19,9)</f>
        <v>#VALUE!</v>
      </c>
      <c r="Z183" s="1" t="e">
        <f>VLOOKUP($J183,異動保険料_薬剤師!$A$8:$J$19,10)</f>
        <v>#VALUE!</v>
      </c>
      <c r="AA183" s="1" t="str">
        <f t="shared" si="24"/>
        <v/>
      </c>
      <c r="AB183" s="1" t="e">
        <f t="shared" si="25"/>
        <v>#VALUE!</v>
      </c>
      <c r="AC183" s="1" t="e">
        <f>VLOOKUP($P183,異動保険料_店舗!$A$23:$J$33,7)</f>
        <v>#VALUE!</v>
      </c>
      <c r="AD183" s="1" t="e">
        <f>VLOOKUP($P183,異動保険料_店舗!$A$23:$J$33,8)</f>
        <v>#VALUE!</v>
      </c>
      <c r="AE183" s="1" t="e">
        <f>VLOOKUP($P183,異動保険料_店舗!$A$23:$J$33,9)</f>
        <v>#VALUE!</v>
      </c>
      <c r="AF183" s="1" t="e">
        <f>IF($B183=異動保険料_薬剤師!$E$2,異動保険料_薬剤師!$H$4*-1,VLOOKUP($P183,異動保険料_薬剤師!$A$23:$J$34,10))</f>
        <v>#VALUE!</v>
      </c>
    </row>
    <row r="184" spans="1:32" ht="18" customHeight="1">
      <c r="A184" s="4" t="str">
        <f t="shared" si="26"/>
        <v/>
      </c>
      <c r="B184" s="11"/>
      <c r="C184" s="9"/>
      <c r="D184" s="9"/>
      <c r="E184" s="10"/>
      <c r="F184" s="9"/>
      <c r="G184" s="9"/>
      <c r="H184" s="22" t="str">
        <f ca="1">IF(B184&gt;DATE(異動保険料_店舗!$B$1+1,2,14),"",IF($B184="","",IF($K$1=2,0,OFFSET($N184,0,$J$1+6*$K$1))))</f>
        <v/>
      </c>
      <c r="I184" s="1" t="str">
        <f t="shared" si="19"/>
        <v/>
      </c>
      <c r="J184" s="1" t="e">
        <f t="shared" si="20"/>
        <v>#VALUE!</v>
      </c>
      <c r="K184" s="1" t="e">
        <f>VLOOKUP($J184,異動保険料_店舗!$A$8:$J$19,7)</f>
        <v>#VALUE!</v>
      </c>
      <c r="L184" s="1" t="e">
        <f>VLOOKUP($J184,異動保険料_店舗!$A$8:$J$19,8)</f>
        <v>#VALUE!</v>
      </c>
      <c r="M184" s="1" t="e">
        <f>VLOOKUP($J184,異動保険料_店舗!$A$8:$J$19,9)</f>
        <v>#VALUE!</v>
      </c>
      <c r="N184" s="1" t="e">
        <f>VLOOKUP($J184,異動保険料_店舗!$A$8:$J$19,10)</f>
        <v>#VALUE!</v>
      </c>
      <c r="O184" s="1" t="str">
        <f t="shared" si="18"/>
        <v/>
      </c>
      <c r="P184" s="1" t="e">
        <f t="shared" si="21"/>
        <v>#VALUE!</v>
      </c>
      <c r="Q184" s="1" t="e">
        <f>VLOOKUP($P184,異動保険料_店舗!$A$23:$J$33,7)</f>
        <v>#VALUE!</v>
      </c>
      <c r="R184" s="1" t="e">
        <f>VLOOKUP($P184,異動保険料_店舗!$A$23:$J$33,8)</f>
        <v>#VALUE!</v>
      </c>
      <c r="S184" s="1" t="e">
        <f>VLOOKUP($P184,異動保険料_店舗!$A$23:$J$33,9)</f>
        <v>#VALUE!</v>
      </c>
      <c r="T184" s="1" t="e">
        <f>IF($B184=異動保険料_店舗!$E$2,異動保険料_店舗!$H$4*-1,VLOOKUP($P184,異動保険料_店舗!$A$23:$J$34,10))</f>
        <v>#VALUE!</v>
      </c>
      <c r="U184" s="1" t="str">
        <f t="shared" si="22"/>
        <v/>
      </c>
      <c r="V184" s="1" t="e">
        <f t="shared" si="23"/>
        <v>#VALUE!</v>
      </c>
      <c r="W184" s="1" t="e">
        <f>VLOOKUP($J184,異動保険料_薬剤師!$A$8:$J$19,7)</f>
        <v>#VALUE!</v>
      </c>
      <c r="X184" s="1" t="e">
        <f>VLOOKUP($J184,異動保険料_薬剤師!$A$8:$J$19,8)</f>
        <v>#VALUE!</v>
      </c>
      <c r="Y184" s="1" t="e">
        <f>VLOOKUP($J184,異動保険料_薬剤師!$A$8:$J$19,9)</f>
        <v>#VALUE!</v>
      </c>
      <c r="Z184" s="1" t="e">
        <f>VLOOKUP($J184,異動保険料_薬剤師!$A$8:$J$19,10)</f>
        <v>#VALUE!</v>
      </c>
      <c r="AA184" s="1" t="str">
        <f t="shared" si="24"/>
        <v/>
      </c>
      <c r="AB184" s="1" t="e">
        <f t="shared" si="25"/>
        <v>#VALUE!</v>
      </c>
      <c r="AC184" s="1" t="e">
        <f>VLOOKUP($P184,異動保険料_店舗!$A$23:$J$33,7)</f>
        <v>#VALUE!</v>
      </c>
      <c r="AD184" s="1" t="e">
        <f>VLOOKUP($P184,異動保険料_店舗!$A$23:$J$33,8)</f>
        <v>#VALUE!</v>
      </c>
      <c r="AE184" s="1" t="e">
        <f>VLOOKUP($P184,異動保険料_店舗!$A$23:$J$33,9)</f>
        <v>#VALUE!</v>
      </c>
      <c r="AF184" s="1" t="e">
        <f>IF($B184=異動保険料_薬剤師!$E$2,異動保険料_薬剤師!$H$4*-1,VLOOKUP($P184,異動保険料_薬剤師!$A$23:$J$34,10))</f>
        <v>#VALUE!</v>
      </c>
    </row>
    <row r="185" spans="1:32" ht="18" customHeight="1">
      <c r="A185" s="4" t="str">
        <f t="shared" si="26"/>
        <v/>
      </c>
      <c r="B185" s="11"/>
      <c r="C185" s="9"/>
      <c r="D185" s="9"/>
      <c r="E185" s="10"/>
      <c r="F185" s="9"/>
      <c r="G185" s="9"/>
      <c r="H185" s="22" t="str">
        <f ca="1">IF(B185&gt;DATE(異動保険料_店舗!$B$1+1,2,14),"",IF($B185="","",IF($K$1=2,0,OFFSET($N185,0,$J$1+6*$K$1))))</f>
        <v/>
      </c>
      <c r="I185" s="1" t="str">
        <f t="shared" si="19"/>
        <v/>
      </c>
      <c r="J185" s="1" t="e">
        <f t="shared" si="20"/>
        <v>#VALUE!</v>
      </c>
      <c r="K185" s="1" t="e">
        <f>VLOOKUP($J185,異動保険料_店舗!$A$8:$J$19,7)</f>
        <v>#VALUE!</v>
      </c>
      <c r="L185" s="1" t="e">
        <f>VLOOKUP($J185,異動保険料_店舗!$A$8:$J$19,8)</f>
        <v>#VALUE!</v>
      </c>
      <c r="M185" s="1" t="e">
        <f>VLOOKUP($J185,異動保険料_店舗!$A$8:$J$19,9)</f>
        <v>#VALUE!</v>
      </c>
      <c r="N185" s="1" t="e">
        <f>VLOOKUP($J185,異動保険料_店舗!$A$8:$J$19,10)</f>
        <v>#VALUE!</v>
      </c>
      <c r="O185" s="1" t="str">
        <f t="shared" si="18"/>
        <v/>
      </c>
      <c r="P185" s="1" t="e">
        <f t="shared" si="21"/>
        <v>#VALUE!</v>
      </c>
      <c r="Q185" s="1" t="e">
        <f>VLOOKUP($P185,異動保険料_店舗!$A$23:$J$33,7)</f>
        <v>#VALUE!</v>
      </c>
      <c r="R185" s="1" t="e">
        <f>VLOOKUP($P185,異動保険料_店舗!$A$23:$J$33,8)</f>
        <v>#VALUE!</v>
      </c>
      <c r="S185" s="1" t="e">
        <f>VLOOKUP($P185,異動保険料_店舗!$A$23:$J$33,9)</f>
        <v>#VALUE!</v>
      </c>
      <c r="T185" s="1" t="e">
        <f>IF($B185=異動保険料_店舗!$E$2,異動保険料_店舗!$H$4*-1,VLOOKUP($P185,異動保険料_店舗!$A$23:$J$34,10))</f>
        <v>#VALUE!</v>
      </c>
      <c r="U185" s="1" t="str">
        <f t="shared" si="22"/>
        <v/>
      </c>
      <c r="V185" s="1" t="e">
        <f t="shared" si="23"/>
        <v>#VALUE!</v>
      </c>
      <c r="W185" s="1" t="e">
        <f>VLOOKUP($J185,異動保険料_薬剤師!$A$8:$J$19,7)</f>
        <v>#VALUE!</v>
      </c>
      <c r="X185" s="1" t="e">
        <f>VLOOKUP($J185,異動保険料_薬剤師!$A$8:$J$19,8)</f>
        <v>#VALUE!</v>
      </c>
      <c r="Y185" s="1" t="e">
        <f>VLOOKUP($J185,異動保険料_薬剤師!$A$8:$J$19,9)</f>
        <v>#VALUE!</v>
      </c>
      <c r="Z185" s="1" t="e">
        <f>VLOOKUP($J185,異動保険料_薬剤師!$A$8:$J$19,10)</f>
        <v>#VALUE!</v>
      </c>
      <c r="AA185" s="1" t="str">
        <f t="shared" si="24"/>
        <v/>
      </c>
      <c r="AB185" s="1" t="e">
        <f t="shared" si="25"/>
        <v>#VALUE!</v>
      </c>
      <c r="AC185" s="1" t="e">
        <f>VLOOKUP($P185,異動保険料_店舗!$A$23:$J$33,7)</f>
        <v>#VALUE!</v>
      </c>
      <c r="AD185" s="1" t="e">
        <f>VLOOKUP($P185,異動保険料_店舗!$A$23:$J$33,8)</f>
        <v>#VALUE!</v>
      </c>
      <c r="AE185" s="1" t="e">
        <f>VLOOKUP($P185,異動保険料_店舗!$A$23:$J$33,9)</f>
        <v>#VALUE!</v>
      </c>
      <c r="AF185" s="1" t="e">
        <f>IF($B185=異動保険料_薬剤師!$E$2,異動保険料_薬剤師!$H$4*-1,VLOOKUP($P185,異動保険料_薬剤師!$A$23:$J$34,10))</f>
        <v>#VALUE!</v>
      </c>
    </row>
    <row r="186" spans="1:32" ht="18" customHeight="1">
      <c r="A186" s="4" t="str">
        <f t="shared" si="26"/>
        <v/>
      </c>
      <c r="B186" s="11"/>
      <c r="C186" s="9"/>
      <c r="D186" s="9"/>
      <c r="E186" s="10"/>
      <c r="F186" s="9"/>
      <c r="G186" s="9"/>
      <c r="H186" s="22" t="str">
        <f ca="1">IF(B186&gt;DATE(異動保険料_店舗!$B$1+1,2,14),"",IF($B186="","",IF($K$1=2,0,OFFSET($N186,0,$J$1+6*$K$1))))</f>
        <v/>
      </c>
      <c r="I186" s="1" t="str">
        <f t="shared" si="19"/>
        <v/>
      </c>
      <c r="J186" s="1" t="e">
        <f t="shared" si="20"/>
        <v>#VALUE!</v>
      </c>
      <c r="K186" s="1" t="e">
        <f>VLOOKUP($J186,異動保険料_店舗!$A$8:$J$19,7)</f>
        <v>#VALUE!</v>
      </c>
      <c r="L186" s="1" t="e">
        <f>VLOOKUP($J186,異動保険料_店舗!$A$8:$J$19,8)</f>
        <v>#VALUE!</v>
      </c>
      <c r="M186" s="1" t="e">
        <f>VLOOKUP($J186,異動保険料_店舗!$A$8:$J$19,9)</f>
        <v>#VALUE!</v>
      </c>
      <c r="N186" s="1" t="e">
        <f>VLOOKUP($J186,異動保険料_店舗!$A$8:$J$19,10)</f>
        <v>#VALUE!</v>
      </c>
      <c r="O186" s="1" t="str">
        <f t="shared" si="18"/>
        <v/>
      </c>
      <c r="P186" s="1" t="e">
        <f t="shared" si="21"/>
        <v>#VALUE!</v>
      </c>
      <c r="Q186" s="1" t="e">
        <f>VLOOKUP($P186,異動保険料_店舗!$A$23:$J$33,7)</f>
        <v>#VALUE!</v>
      </c>
      <c r="R186" s="1" t="e">
        <f>VLOOKUP($P186,異動保険料_店舗!$A$23:$J$33,8)</f>
        <v>#VALUE!</v>
      </c>
      <c r="S186" s="1" t="e">
        <f>VLOOKUP($P186,異動保険料_店舗!$A$23:$J$33,9)</f>
        <v>#VALUE!</v>
      </c>
      <c r="T186" s="1" t="e">
        <f>IF($B186=異動保険料_店舗!$E$2,異動保険料_店舗!$H$4*-1,VLOOKUP($P186,異動保険料_店舗!$A$23:$J$34,10))</f>
        <v>#VALUE!</v>
      </c>
      <c r="U186" s="1" t="str">
        <f t="shared" si="22"/>
        <v/>
      </c>
      <c r="V186" s="1" t="e">
        <f t="shared" si="23"/>
        <v>#VALUE!</v>
      </c>
      <c r="W186" s="1" t="e">
        <f>VLOOKUP($J186,異動保険料_薬剤師!$A$8:$J$19,7)</f>
        <v>#VALUE!</v>
      </c>
      <c r="X186" s="1" t="e">
        <f>VLOOKUP($J186,異動保険料_薬剤師!$A$8:$J$19,8)</f>
        <v>#VALUE!</v>
      </c>
      <c r="Y186" s="1" t="e">
        <f>VLOOKUP($J186,異動保険料_薬剤師!$A$8:$J$19,9)</f>
        <v>#VALUE!</v>
      </c>
      <c r="Z186" s="1" t="e">
        <f>VLOOKUP($J186,異動保険料_薬剤師!$A$8:$J$19,10)</f>
        <v>#VALUE!</v>
      </c>
      <c r="AA186" s="1" t="str">
        <f t="shared" si="24"/>
        <v/>
      </c>
      <c r="AB186" s="1" t="e">
        <f t="shared" si="25"/>
        <v>#VALUE!</v>
      </c>
      <c r="AC186" s="1" t="e">
        <f>VLOOKUP($P186,異動保険料_店舗!$A$23:$J$33,7)</f>
        <v>#VALUE!</v>
      </c>
      <c r="AD186" s="1" t="e">
        <f>VLOOKUP($P186,異動保険料_店舗!$A$23:$J$33,8)</f>
        <v>#VALUE!</v>
      </c>
      <c r="AE186" s="1" t="e">
        <f>VLOOKUP($P186,異動保険料_店舗!$A$23:$J$33,9)</f>
        <v>#VALUE!</v>
      </c>
      <c r="AF186" s="1" t="e">
        <f>IF($B186=異動保険料_薬剤師!$E$2,異動保険料_薬剤師!$H$4*-1,VLOOKUP($P186,異動保険料_薬剤師!$A$23:$J$34,10))</f>
        <v>#VALUE!</v>
      </c>
    </row>
    <row r="187" spans="1:32" ht="18" customHeight="1">
      <c r="A187" s="4" t="str">
        <f t="shared" si="26"/>
        <v/>
      </c>
      <c r="B187" s="11"/>
      <c r="C187" s="9"/>
      <c r="D187" s="9"/>
      <c r="E187" s="10"/>
      <c r="F187" s="9"/>
      <c r="G187" s="9"/>
      <c r="H187" s="22" t="str">
        <f ca="1">IF(B187&gt;DATE(異動保険料_店舗!$B$1+1,2,14),"",IF($B187="","",IF($K$1=2,0,OFFSET($N187,0,$J$1+6*$K$1))))</f>
        <v/>
      </c>
      <c r="I187" s="1" t="str">
        <f t="shared" si="19"/>
        <v/>
      </c>
      <c r="J187" s="1" t="e">
        <f t="shared" si="20"/>
        <v>#VALUE!</v>
      </c>
      <c r="K187" s="1" t="e">
        <f>VLOOKUP($J187,異動保険料_店舗!$A$8:$J$19,7)</f>
        <v>#VALUE!</v>
      </c>
      <c r="L187" s="1" t="e">
        <f>VLOOKUP($J187,異動保険料_店舗!$A$8:$J$19,8)</f>
        <v>#VALUE!</v>
      </c>
      <c r="M187" s="1" t="e">
        <f>VLOOKUP($J187,異動保険料_店舗!$A$8:$J$19,9)</f>
        <v>#VALUE!</v>
      </c>
      <c r="N187" s="1" t="e">
        <f>VLOOKUP($J187,異動保険料_店舗!$A$8:$J$19,10)</f>
        <v>#VALUE!</v>
      </c>
      <c r="O187" s="1" t="str">
        <f t="shared" si="18"/>
        <v/>
      </c>
      <c r="P187" s="1" t="e">
        <f t="shared" si="21"/>
        <v>#VALUE!</v>
      </c>
      <c r="Q187" s="1" t="e">
        <f>VLOOKUP($P187,異動保険料_店舗!$A$23:$J$33,7)</f>
        <v>#VALUE!</v>
      </c>
      <c r="R187" s="1" t="e">
        <f>VLOOKUP($P187,異動保険料_店舗!$A$23:$J$33,8)</f>
        <v>#VALUE!</v>
      </c>
      <c r="S187" s="1" t="e">
        <f>VLOOKUP($P187,異動保険料_店舗!$A$23:$J$33,9)</f>
        <v>#VALUE!</v>
      </c>
      <c r="T187" s="1" t="e">
        <f>IF($B187=異動保険料_店舗!$E$2,異動保険料_店舗!$H$4*-1,VLOOKUP($P187,異動保険料_店舗!$A$23:$J$34,10))</f>
        <v>#VALUE!</v>
      </c>
      <c r="U187" s="1" t="str">
        <f t="shared" si="22"/>
        <v/>
      </c>
      <c r="V187" s="1" t="e">
        <f t="shared" si="23"/>
        <v>#VALUE!</v>
      </c>
      <c r="W187" s="1" t="e">
        <f>VLOOKUP($J187,異動保険料_薬剤師!$A$8:$J$19,7)</f>
        <v>#VALUE!</v>
      </c>
      <c r="X187" s="1" t="e">
        <f>VLOOKUP($J187,異動保険料_薬剤師!$A$8:$J$19,8)</f>
        <v>#VALUE!</v>
      </c>
      <c r="Y187" s="1" t="e">
        <f>VLOOKUP($J187,異動保険料_薬剤師!$A$8:$J$19,9)</f>
        <v>#VALUE!</v>
      </c>
      <c r="Z187" s="1" t="e">
        <f>VLOOKUP($J187,異動保険料_薬剤師!$A$8:$J$19,10)</f>
        <v>#VALUE!</v>
      </c>
      <c r="AA187" s="1" t="str">
        <f t="shared" si="24"/>
        <v/>
      </c>
      <c r="AB187" s="1" t="e">
        <f t="shared" si="25"/>
        <v>#VALUE!</v>
      </c>
      <c r="AC187" s="1" t="e">
        <f>VLOOKUP($P187,異動保険料_店舗!$A$23:$J$33,7)</f>
        <v>#VALUE!</v>
      </c>
      <c r="AD187" s="1" t="e">
        <f>VLOOKUP($P187,異動保険料_店舗!$A$23:$J$33,8)</f>
        <v>#VALUE!</v>
      </c>
      <c r="AE187" s="1" t="e">
        <f>VLOOKUP($P187,異動保険料_店舗!$A$23:$J$33,9)</f>
        <v>#VALUE!</v>
      </c>
      <c r="AF187" s="1" t="e">
        <f>IF($B187=異動保険料_薬剤師!$E$2,異動保険料_薬剤師!$H$4*-1,VLOOKUP($P187,異動保険料_薬剤師!$A$23:$J$34,10))</f>
        <v>#VALUE!</v>
      </c>
    </row>
    <row r="188" spans="1:32" ht="18" customHeight="1">
      <c r="A188" s="4" t="str">
        <f t="shared" si="26"/>
        <v/>
      </c>
      <c r="B188" s="11"/>
      <c r="C188" s="9"/>
      <c r="D188" s="9"/>
      <c r="E188" s="10"/>
      <c r="F188" s="9"/>
      <c r="G188" s="9"/>
      <c r="H188" s="22" t="str">
        <f ca="1">IF(B188&gt;DATE(異動保険料_店舗!$B$1+1,2,14),"",IF($B188="","",IF($K$1=2,0,OFFSET($N188,0,$J$1+6*$K$1))))</f>
        <v/>
      </c>
      <c r="I188" s="1" t="str">
        <f t="shared" si="19"/>
        <v/>
      </c>
      <c r="J188" s="1" t="e">
        <f t="shared" si="20"/>
        <v>#VALUE!</v>
      </c>
      <c r="K188" s="1" t="e">
        <f>VLOOKUP($J188,異動保険料_店舗!$A$8:$J$19,7)</f>
        <v>#VALUE!</v>
      </c>
      <c r="L188" s="1" t="e">
        <f>VLOOKUP($J188,異動保険料_店舗!$A$8:$J$19,8)</f>
        <v>#VALUE!</v>
      </c>
      <c r="M188" s="1" t="e">
        <f>VLOOKUP($J188,異動保険料_店舗!$A$8:$J$19,9)</f>
        <v>#VALUE!</v>
      </c>
      <c r="N188" s="1" t="e">
        <f>VLOOKUP($J188,異動保険料_店舗!$A$8:$J$19,10)</f>
        <v>#VALUE!</v>
      </c>
      <c r="O188" s="1" t="str">
        <f t="shared" si="18"/>
        <v/>
      </c>
      <c r="P188" s="1" t="e">
        <f t="shared" si="21"/>
        <v>#VALUE!</v>
      </c>
      <c r="Q188" s="1" t="e">
        <f>VLOOKUP($P188,異動保険料_店舗!$A$23:$J$33,7)</f>
        <v>#VALUE!</v>
      </c>
      <c r="R188" s="1" t="e">
        <f>VLOOKUP($P188,異動保険料_店舗!$A$23:$J$33,8)</f>
        <v>#VALUE!</v>
      </c>
      <c r="S188" s="1" t="e">
        <f>VLOOKUP($P188,異動保険料_店舗!$A$23:$J$33,9)</f>
        <v>#VALUE!</v>
      </c>
      <c r="T188" s="1" t="e">
        <f>IF($B188=異動保険料_店舗!$E$2,異動保険料_店舗!$H$4*-1,VLOOKUP($P188,異動保険料_店舗!$A$23:$J$34,10))</f>
        <v>#VALUE!</v>
      </c>
      <c r="U188" s="1" t="str">
        <f t="shared" si="22"/>
        <v/>
      </c>
      <c r="V188" s="1" t="e">
        <f t="shared" si="23"/>
        <v>#VALUE!</v>
      </c>
      <c r="W188" s="1" t="e">
        <f>VLOOKUP($J188,異動保険料_薬剤師!$A$8:$J$19,7)</f>
        <v>#VALUE!</v>
      </c>
      <c r="X188" s="1" t="e">
        <f>VLOOKUP($J188,異動保険料_薬剤師!$A$8:$J$19,8)</f>
        <v>#VALUE!</v>
      </c>
      <c r="Y188" s="1" t="e">
        <f>VLOOKUP($J188,異動保険料_薬剤師!$A$8:$J$19,9)</f>
        <v>#VALUE!</v>
      </c>
      <c r="Z188" s="1" t="e">
        <f>VLOOKUP($J188,異動保険料_薬剤師!$A$8:$J$19,10)</f>
        <v>#VALUE!</v>
      </c>
      <c r="AA188" s="1" t="str">
        <f t="shared" si="24"/>
        <v/>
      </c>
      <c r="AB188" s="1" t="e">
        <f t="shared" si="25"/>
        <v>#VALUE!</v>
      </c>
      <c r="AC188" s="1" t="e">
        <f>VLOOKUP($P188,異動保険料_店舗!$A$23:$J$33,7)</f>
        <v>#VALUE!</v>
      </c>
      <c r="AD188" s="1" t="e">
        <f>VLOOKUP($P188,異動保険料_店舗!$A$23:$J$33,8)</f>
        <v>#VALUE!</v>
      </c>
      <c r="AE188" s="1" t="e">
        <f>VLOOKUP($P188,異動保険料_店舗!$A$23:$J$33,9)</f>
        <v>#VALUE!</v>
      </c>
      <c r="AF188" s="1" t="e">
        <f>IF($B188=異動保険料_薬剤師!$E$2,異動保険料_薬剤師!$H$4*-1,VLOOKUP($P188,異動保険料_薬剤師!$A$23:$J$34,10))</f>
        <v>#VALUE!</v>
      </c>
    </row>
    <row r="189" spans="1:32" ht="18" customHeight="1">
      <c r="A189" s="4" t="str">
        <f t="shared" si="26"/>
        <v/>
      </c>
      <c r="B189" s="11"/>
      <c r="C189" s="9"/>
      <c r="D189" s="9"/>
      <c r="E189" s="10"/>
      <c r="F189" s="9"/>
      <c r="G189" s="9"/>
      <c r="H189" s="22" t="str">
        <f ca="1">IF(B189&gt;DATE(異動保険料_店舗!$B$1+1,2,14),"",IF($B189="","",IF($K$1=2,0,OFFSET($N189,0,$J$1+6*$K$1))))</f>
        <v/>
      </c>
      <c r="I189" s="1" t="str">
        <f t="shared" si="19"/>
        <v/>
      </c>
      <c r="J189" s="1" t="e">
        <f t="shared" si="20"/>
        <v>#VALUE!</v>
      </c>
      <c r="K189" s="1" t="e">
        <f>VLOOKUP($J189,異動保険料_店舗!$A$8:$J$19,7)</f>
        <v>#VALUE!</v>
      </c>
      <c r="L189" s="1" t="e">
        <f>VLOOKUP($J189,異動保険料_店舗!$A$8:$J$19,8)</f>
        <v>#VALUE!</v>
      </c>
      <c r="M189" s="1" t="e">
        <f>VLOOKUP($J189,異動保険料_店舗!$A$8:$J$19,9)</f>
        <v>#VALUE!</v>
      </c>
      <c r="N189" s="1" t="e">
        <f>VLOOKUP($J189,異動保険料_店舗!$A$8:$J$19,10)</f>
        <v>#VALUE!</v>
      </c>
      <c r="O189" s="1" t="str">
        <f t="shared" si="18"/>
        <v/>
      </c>
      <c r="P189" s="1" t="e">
        <f t="shared" si="21"/>
        <v>#VALUE!</v>
      </c>
      <c r="Q189" s="1" t="e">
        <f>VLOOKUP($P189,異動保険料_店舗!$A$23:$J$33,7)</f>
        <v>#VALUE!</v>
      </c>
      <c r="R189" s="1" t="e">
        <f>VLOOKUP($P189,異動保険料_店舗!$A$23:$J$33,8)</f>
        <v>#VALUE!</v>
      </c>
      <c r="S189" s="1" t="e">
        <f>VLOOKUP($P189,異動保険料_店舗!$A$23:$J$33,9)</f>
        <v>#VALUE!</v>
      </c>
      <c r="T189" s="1" t="e">
        <f>IF($B189=異動保険料_店舗!$E$2,異動保険料_店舗!$H$4*-1,VLOOKUP($P189,異動保険料_店舗!$A$23:$J$34,10))</f>
        <v>#VALUE!</v>
      </c>
      <c r="U189" s="1" t="str">
        <f t="shared" si="22"/>
        <v/>
      </c>
      <c r="V189" s="1" t="e">
        <f t="shared" si="23"/>
        <v>#VALUE!</v>
      </c>
      <c r="W189" s="1" t="e">
        <f>VLOOKUP($J189,異動保険料_薬剤師!$A$8:$J$19,7)</f>
        <v>#VALUE!</v>
      </c>
      <c r="X189" s="1" t="e">
        <f>VLOOKUP($J189,異動保険料_薬剤師!$A$8:$J$19,8)</f>
        <v>#VALUE!</v>
      </c>
      <c r="Y189" s="1" t="e">
        <f>VLOOKUP($J189,異動保険料_薬剤師!$A$8:$J$19,9)</f>
        <v>#VALUE!</v>
      </c>
      <c r="Z189" s="1" t="e">
        <f>VLOOKUP($J189,異動保険料_薬剤師!$A$8:$J$19,10)</f>
        <v>#VALUE!</v>
      </c>
      <c r="AA189" s="1" t="str">
        <f t="shared" si="24"/>
        <v/>
      </c>
      <c r="AB189" s="1" t="e">
        <f t="shared" si="25"/>
        <v>#VALUE!</v>
      </c>
      <c r="AC189" s="1" t="e">
        <f>VLOOKUP($P189,異動保険料_店舗!$A$23:$J$33,7)</f>
        <v>#VALUE!</v>
      </c>
      <c r="AD189" s="1" t="e">
        <f>VLOOKUP($P189,異動保険料_店舗!$A$23:$J$33,8)</f>
        <v>#VALUE!</v>
      </c>
      <c r="AE189" s="1" t="e">
        <f>VLOOKUP($P189,異動保険料_店舗!$A$23:$J$33,9)</f>
        <v>#VALUE!</v>
      </c>
      <c r="AF189" s="1" t="e">
        <f>IF($B189=異動保険料_薬剤師!$E$2,異動保険料_薬剤師!$H$4*-1,VLOOKUP($P189,異動保険料_薬剤師!$A$23:$J$34,10))</f>
        <v>#VALUE!</v>
      </c>
    </row>
    <row r="190" spans="1:32" ht="18" customHeight="1">
      <c r="A190" s="4" t="str">
        <f t="shared" si="26"/>
        <v/>
      </c>
      <c r="B190" s="11"/>
      <c r="C190" s="9"/>
      <c r="D190" s="9"/>
      <c r="E190" s="10"/>
      <c r="F190" s="9"/>
      <c r="G190" s="9"/>
      <c r="H190" s="22" t="str">
        <f ca="1">IF(B190&gt;DATE(異動保険料_店舗!$B$1+1,2,14),"",IF($B190="","",IF($K$1=2,0,OFFSET($N190,0,$J$1+6*$K$1))))</f>
        <v/>
      </c>
      <c r="I190" s="1" t="str">
        <f t="shared" si="19"/>
        <v/>
      </c>
      <c r="J190" s="1" t="e">
        <f t="shared" si="20"/>
        <v>#VALUE!</v>
      </c>
      <c r="K190" s="1" t="e">
        <f>VLOOKUP($J190,異動保険料_店舗!$A$8:$J$19,7)</f>
        <v>#VALUE!</v>
      </c>
      <c r="L190" s="1" t="e">
        <f>VLOOKUP($J190,異動保険料_店舗!$A$8:$J$19,8)</f>
        <v>#VALUE!</v>
      </c>
      <c r="M190" s="1" t="e">
        <f>VLOOKUP($J190,異動保険料_店舗!$A$8:$J$19,9)</f>
        <v>#VALUE!</v>
      </c>
      <c r="N190" s="1" t="e">
        <f>VLOOKUP($J190,異動保険料_店舗!$A$8:$J$19,10)</f>
        <v>#VALUE!</v>
      </c>
      <c r="O190" s="1" t="str">
        <f t="shared" si="18"/>
        <v/>
      </c>
      <c r="P190" s="1" t="e">
        <f t="shared" si="21"/>
        <v>#VALUE!</v>
      </c>
      <c r="Q190" s="1" t="e">
        <f>VLOOKUP($P190,異動保険料_店舗!$A$23:$J$33,7)</f>
        <v>#VALUE!</v>
      </c>
      <c r="R190" s="1" t="e">
        <f>VLOOKUP($P190,異動保険料_店舗!$A$23:$J$33,8)</f>
        <v>#VALUE!</v>
      </c>
      <c r="S190" s="1" t="e">
        <f>VLOOKUP($P190,異動保険料_店舗!$A$23:$J$33,9)</f>
        <v>#VALUE!</v>
      </c>
      <c r="T190" s="1" t="e">
        <f>IF($B190=異動保険料_店舗!$E$2,異動保険料_店舗!$H$4*-1,VLOOKUP($P190,異動保険料_店舗!$A$23:$J$34,10))</f>
        <v>#VALUE!</v>
      </c>
      <c r="U190" s="1" t="str">
        <f t="shared" si="22"/>
        <v/>
      </c>
      <c r="V190" s="1" t="e">
        <f t="shared" si="23"/>
        <v>#VALUE!</v>
      </c>
      <c r="W190" s="1" t="e">
        <f>VLOOKUP($J190,異動保険料_薬剤師!$A$8:$J$19,7)</f>
        <v>#VALUE!</v>
      </c>
      <c r="X190" s="1" t="e">
        <f>VLOOKUP($J190,異動保険料_薬剤師!$A$8:$J$19,8)</f>
        <v>#VALUE!</v>
      </c>
      <c r="Y190" s="1" t="e">
        <f>VLOOKUP($J190,異動保険料_薬剤師!$A$8:$J$19,9)</f>
        <v>#VALUE!</v>
      </c>
      <c r="Z190" s="1" t="e">
        <f>VLOOKUP($J190,異動保険料_薬剤師!$A$8:$J$19,10)</f>
        <v>#VALUE!</v>
      </c>
      <c r="AA190" s="1" t="str">
        <f t="shared" si="24"/>
        <v/>
      </c>
      <c r="AB190" s="1" t="e">
        <f t="shared" si="25"/>
        <v>#VALUE!</v>
      </c>
      <c r="AC190" s="1" t="e">
        <f>VLOOKUP($P190,異動保険料_店舗!$A$23:$J$33,7)</f>
        <v>#VALUE!</v>
      </c>
      <c r="AD190" s="1" t="e">
        <f>VLOOKUP($P190,異動保険料_店舗!$A$23:$J$33,8)</f>
        <v>#VALUE!</v>
      </c>
      <c r="AE190" s="1" t="e">
        <f>VLOOKUP($P190,異動保険料_店舗!$A$23:$J$33,9)</f>
        <v>#VALUE!</v>
      </c>
      <c r="AF190" s="1" t="e">
        <f>IF($B190=異動保険料_薬剤師!$E$2,異動保険料_薬剤師!$H$4*-1,VLOOKUP($P190,異動保険料_薬剤師!$A$23:$J$34,10))</f>
        <v>#VALUE!</v>
      </c>
    </row>
    <row r="191" spans="1:32" ht="18" customHeight="1">
      <c r="A191" s="4" t="str">
        <f t="shared" si="26"/>
        <v/>
      </c>
      <c r="B191" s="11"/>
      <c r="C191" s="9"/>
      <c r="D191" s="9"/>
      <c r="E191" s="10"/>
      <c r="F191" s="9"/>
      <c r="G191" s="9"/>
      <c r="H191" s="22" t="str">
        <f ca="1">IF(B191&gt;DATE(異動保険料_店舗!$B$1+1,2,14),"",IF($B191="","",IF($K$1=2,0,OFFSET($N191,0,$J$1+6*$K$1))))</f>
        <v/>
      </c>
      <c r="I191" s="1" t="str">
        <f t="shared" si="19"/>
        <v/>
      </c>
      <c r="J191" s="1" t="e">
        <f t="shared" si="20"/>
        <v>#VALUE!</v>
      </c>
      <c r="K191" s="1" t="e">
        <f>VLOOKUP($J191,異動保険料_店舗!$A$8:$J$19,7)</f>
        <v>#VALUE!</v>
      </c>
      <c r="L191" s="1" t="e">
        <f>VLOOKUP($J191,異動保険料_店舗!$A$8:$J$19,8)</f>
        <v>#VALUE!</v>
      </c>
      <c r="M191" s="1" t="e">
        <f>VLOOKUP($J191,異動保険料_店舗!$A$8:$J$19,9)</f>
        <v>#VALUE!</v>
      </c>
      <c r="N191" s="1" t="e">
        <f>VLOOKUP($J191,異動保険料_店舗!$A$8:$J$19,10)</f>
        <v>#VALUE!</v>
      </c>
      <c r="O191" s="1" t="str">
        <f t="shared" si="18"/>
        <v/>
      </c>
      <c r="P191" s="1" t="e">
        <f t="shared" si="21"/>
        <v>#VALUE!</v>
      </c>
      <c r="Q191" s="1" t="e">
        <f>VLOOKUP($P191,異動保険料_店舗!$A$23:$J$33,7)</f>
        <v>#VALUE!</v>
      </c>
      <c r="R191" s="1" t="e">
        <f>VLOOKUP($P191,異動保険料_店舗!$A$23:$J$33,8)</f>
        <v>#VALUE!</v>
      </c>
      <c r="S191" s="1" t="e">
        <f>VLOOKUP($P191,異動保険料_店舗!$A$23:$J$33,9)</f>
        <v>#VALUE!</v>
      </c>
      <c r="T191" s="1" t="e">
        <f>IF($B191=異動保険料_店舗!$E$2,異動保険料_店舗!$H$4*-1,VLOOKUP($P191,異動保険料_店舗!$A$23:$J$34,10))</f>
        <v>#VALUE!</v>
      </c>
      <c r="U191" s="1" t="str">
        <f t="shared" si="22"/>
        <v/>
      </c>
      <c r="V191" s="1" t="e">
        <f t="shared" si="23"/>
        <v>#VALUE!</v>
      </c>
      <c r="W191" s="1" t="e">
        <f>VLOOKUP($J191,異動保険料_薬剤師!$A$8:$J$19,7)</f>
        <v>#VALUE!</v>
      </c>
      <c r="X191" s="1" t="e">
        <f>VLOOKUP($J191,異動保険料_薬剤師!$A$8:$J$19,8)</f>
        <v>#VALUE!</v>
      </c>
      <c r="Y191" s="1" t="e">
        <f>VLOOKUP($J191,異動保険料_薬剤師!$A$8:$J$19,9)</f>
        <v>#VALUE!</v>
      </c>
      <c r="Z191" s="1" t="e">
        <f>VLOOKUP($J191,異動保険料_薬剤師!$A$8:$J$19,10)</f>
        <v>#VALUE!</v>
      </c>
      <c r="AA191" s="1" t="str">
        <f t="shared" si="24"/>
        <v/>
      </c>
      <c r="AB191" s="1" t="e">
        <f t="shared" si="25"/>
        <v>#VALUE!</v>
      </c>
      <c r="AC191" s="1" t="e">
        <f>VLOOKUP($P191,異動保険料_店舗!$A$23:$J$33,7)</f>
        <v>#VALUE!</v>
      </c>
      <c r="AD191" s="1" t="e">
        <f>VLOOKUP($P191,異動保険料_店舗!$A$23:$J$33,8)</f>
        <v>#VALUE!</v>
      </c>
      <c r="AE191" s="1" t="e">
        <f>VLOOKUP($P191,異動保険料_店舗!$A$23:$J$33,9)</f>
        <v>#VALUE!</v>
      </c>
      <c r="AF191" s="1" t="e">
        <f>IF($B191=異動保険料_薬剤師!$E$2,異動保険料_薬剤師!$H$4*-1,VLOOKUP($P191,異動保険料_薬剤師!$A$23:$J$34,10))</f>
        <v>#VALUE!</v>
      </c>
    </row>
    <row r="192" spans="1:32" ht="18" customHeight="1">
      <c r="A192" s="4" t="str">
        <f t="shared" si="26"/>
        <v/>
      </c>
      <c r="B192" s="11"/>
      <c r="C192" s="9"/>
      <c r="D192" s="9"/>
      <c r="E192" s="10"/>
      <c r="F192" s="9"/>
      <c r="G192" s="9"/>
      <c r="H192" s="22" t="str">
        <f ca="1">IF(B192&gt;DATE(異動保険料_店舗!$B$1+1,2,14),"",IF($B192="","",IF($K$1=2,0,OFFSET($N192,0,$J$1+6*$K$1))))</f>
        <v/>
      </c>
      <c r="I192" s="1" t="str">
        <f t="shared" si="19"/>
        <v/>
      </c>
      <c r="J192" s="1" t="e">
        <f t="shared" si="20"/>
        <v>#VALUE!</v>
      </c>
      <c r="K192" s="1" t="e">
        <f>VLOOKUP($J192,異動保険料_店舗!$A$8:$J$19,7)</f>
        <v>#VALUE!</v>
      </c>
      <c r="L192" s="1" t="e">
        <f>VLOOKUP($J192,異動保険料_店舗!$A$8:$J$19,8)</f>
        <v>#VALUE!</v>
      </c>
      <c r="M192" s="1" t="e">
        <f>VLOOKUP($J192,異動保険料_店舗!$A$8:$J$19,9)</f>
        <v>#VALUE!</v>
      </c>
      <c r="N192" s="1" t="e">
        <f>VLOOKUP($J192,異動保険料_店舗!$A$8:$J$19,10)</f>
        <v>#VALUE!</v>
      </c>
      <c r="O192" s="1" t="str">
        <f t="shared" si="18"/>
        <v/>
      </c>
      <c r="P192" s="1" t="e">
        <f t="shared" si="21"/>
        <v>#VALUE!</v>
      </c>
      <c r="Q192" s="1" t="e">
        <f>VLOOKUP($P192,異動保険料_店舗!$A$23:$J$33,7)</f>
        <v>#VALUE!</v>
      </c>
      <c r="R192" s="1" t="e">
        <f>VLOOKUP($P192,異動保険料_店舗!$A$23:$J$33,8)</f>
        <v>#VALUE!</v>
      </c>
      <c r="S192" s="1" t="e">
        <f>VLOOKUP($P192,異動保険料_店舗!$A$23:$J$33,9)</f>
        <v>#VALUE!</v>
      </c>
      <c r="T192" s="1" t="e">
        <f>IF($B192=異動保険料_店舗!$E$2,異動保険料_店舗!$H$4*-1,VLOOKUP($P192,異動保険料_店舗!$A$23:$J$34,10))</f>
        <v>#VALUE!</v>
      </c>
      <c r="U192" s="1" t="str">
        <f t="shared" si="22"/>
        <v/>
      </c>
      <c r="V192" s="1" t="e">
        <f t="shared" si="23"/>
        <v>#VALUE!</v>
      </c>
      <c r="W192" s="1" t="e">
        <f>VLOOKUP($J192,異動保険料_薬剤師!$A$8:$J$19,7)</f>
        <v>#VALUE!</v>
      </c>
      <c r="X192" s="1" t="e">
        <f>VLOOKUP($J192,異動保険料_薬剤師!$A$8:$J$19,8)</f>
        <v>#VALUE!</v>
      </c>
      <c r="Y192" s="1" t="e">
        <f>VLOOKUP($J192,異動保険料_薬剤師!$A$8:$J$19,9)</f>
        <v>#VALUE!</v>
      </c>
      <c r="Z192" s="1" t="e">
        <f>VLOOKUP($J192,異動保険料_薬剤師!$A$8:$J$19,10)</f>
        <v>#VALUE!</v>
      </c>
      <c r="AA192" s="1" t="str">
        <f t="shared" si="24"/>
        <v/>
      </c>
      <c r="AB192" s="1" t="e">
        <f t="shared" si="25"/>
        <v>#VALUE!</v>
      </c>
      <c r="AC192" s="1" t="e">
        <f>VLOOKUP($P192,異動保険料_店舗!$A$23:$J$33,7)</f>
        <v>#VALUE!</v>
      </c>
      <c r="AD192" s="1" t="e">
        <f>VLOOKUP($P192,異動保険料_店舗!$A$23:$J$33,8)</f>
        <v>#VALUE!</v>
      </c>
      <c r="AE192" s="1" t="e">
        <f>VLOOKUP($P192,異動保険料_店舗!$A$23:$J$33,9)</f>
        <v>#VALUE!</v>
      </c>
      <c r="AF192" s="1" t="e">
        <f>IF($B192=異動保険料_薬剤師!$E$2,異動保険料_薬剤師!$H$4*-1,VLOOKUP($P192,異動保険料_薬剤師!$A$23:$J$34,10))</f>
        <v>#VALUE!</v>
      </c>
    </row>
    <row r="193" spans="1:32" ht="18" customHeight="1">
      <c r="A193" s="4" t="str">
        <f t="shared" si="26"/>
        <v/>
      </c>
      <c r="B193" s="11"/>
      <c r="C193" s="9"/>
      <c r="D193" s="9"/>
      <c r="E193" s="10"/>
      <c r="F193" s="9"/>
      <c r="G193" s="9"/>
      <c r="H193" s="22" t="str">
        <f ca="1">IF(B193&gt;DATE(異動保険料_店舗!$B$1+1,2,14),"",IF($B193="","",IF($K$1=2,0,OFFSET($N193,0,$J$1+6*$K$1))))</f>
        <v/>
      </c>
      <c r="I193" s="1" t="str">
        <f t="shared" si="19"/>
        <v/>
      </c>
      <c r="J193" s="1" t="e">
        <f t="shared" si="20"/>
        <v>#VALUE!</v>
      </c>
      <c r="K193" s="1" t="e">
        <f>VLOOKUP($J193,異動保険料_店舗!$A$8:$J$19,7)</f>
        <v>#VALUE!</v>
      </c>
      <c r="L193" s="1" t="e">
        <f>VLOOKUP($J193,異動保険料_店舗!$A$8:$J$19,8)</f>
        <v>#VALUE!</v>
      </c>
      <c r="M193" s="1" t="e">
        <f>VLOOKUP($J193,異動保険料_店舗!$A$8:$J$19,9)</f>
        <v>#VALUE!</v>
      </c>
      <c r="N193" s="1" t="e">
        <f>VLOOKUP($J193,異動保険料_店舗!$A$8:$J$19,10)</f>
        <v>#VALUE!</v>
      </c>
      <c r="O193" s="1" t="str">
        <f t="shared" si="18"/>
        <v/>
      </c>
      <c r="P193" s="1" t="e">
        <f t="shared" si="21"/>
        <v>#VALUE!</v>
      </c>
      <c r="Q193" s="1" t="e">
        <f>VLOOKUP($P193,異動保険料_店舗!$A$23:$J$33,7)</f>
        <v>#VALUE!</v>
      </c>
      <c r="R193" s="1" t="e">
        <f>VLOOKUP($P193,異動保険料_店舗!$A$23:$J$33,8)</f>
        <v>#VALUE!</v>
      </c>
      <c r="S193" s="1" t="e">
        <f>VLOOKUP($P193,異動保険料_店舗!$A$23:$J$33,9)</f>
        <v>#VALUE!</v>
      </c>
      <c r="T193" s="1" t="e">
        <f>IF($B193=異動保険料_店舗!$E$2,異動保険料_店舗!$H$4*-1,VLOOKUP($P193,異動保険料_店舗!$A$23:$J$34,10))</f>
        <v>#VALUE!</v>
      </c>
      <c r="U193" s="1" t="str">
        <f t="shared" si="22"/>
        <v/>
      </c>
      <c r="V193" s="1" t="e">
        <f t="shared" si="23"/>
        <v>#VALUE!</v>
      </c>
      <c r="W193" s="1" t="e">
        <f>VLOOKUP($J193,異動保険料_薬剤師!$A$8:$J$19,7)</f>
        <v>#VALUE!</v>
      </c>
      <c r="X193" s="1" t="e">
        <f>VLOOKUP($J193,異動保険料_薬剤師!$A$8:$J$19,8)</f>
        <v>#VALUE!</v>
      </c>
      <c r="Y193" s="1" t="e">
        <f>VLOOKUP($J193,異動保険料_薬剤師!$A$8:$J$19,9)</f>
        <v>#VALUE!</v>
      </c>
      <c r="Z193" s="1" t="e">
        <f>VLOOKUP($J193,異動保険料_薬剤師!$A$8:$J$19,10)</f>
        <v>#VALUE!</v>
      </c>
      <c r="AA193" s="1" t="str">
        <f t="shared" si="24"/>
        <v/>
      </c>
      <c r="AB193" s="1" t="e">
        <f t="shared" si="25"/>
        <v>#VALUE!</v>
      </c>
      <c r="AC193" s="1" t="e">
        <f>VLOOKUP($P193,異動保険料_店舗!$A$23:$J$33,7)</f>
        <v>#VALUE!</v>
      </c>
      <c r="AD193" s="1" t="e">
        <f>VLOOKUP($P193,異動保険料_店舗!$A$23:$J$33,8)</f>
        <v>#VALUE!</v>
      </c>
      <c r="AE193" s="1" t="e">
        <f>VLOOKUP($P193,異動保険料_店舗!$A$23:$J$33,9)</f>
        <v>#VALUE!</v>
      </c>
      <c r="AF193" s="1" t="e">
        <f>IF($B193=異動保険料_薬剤師!$E$2,異動保険料_薬剤師!$H$4*-1,VLOOKUP($P193,異動保険料_薬剤師!$A$23:$J$34,10))</f>
        <v>#VALUE!</v>
      </c>
    </row>
    <row r="194" spans="1:32" ht="18" customHeight="1">
      <c r="A194" s="4" t="str">
        <f t="shared" si="26"/>
        <v/>
      </c>
      <c r="B194" s="11"/>
      <c r="C194" s="9"/>
      <c r="D194" s="9"/>
      <c r="E194" s="10"/>
      <c r="F194" s="9"/>
      <c r="G194" s="9"/>
      <c r="H194" s="22" t="str">
        <f ca="1">IF(B194&gt;DATE(異動保険料_店舗!$B$1+1,2,14),"",IF($B194="","",IF($K$1=2,0,OFFSET($N194,0,$J$1+6*$K$1))))</f>
        <v/>
      </c>
      <c r="I194" s="1" t="str">
        <f t="shared" si="19"/>
        <v/>
      </c>
      <c r="J194" s="1" t="e">
        <f t="shared" si="20"/>
        <v>#VALUE!</v>
      </c>
      <c r="K194" s="1" t="e">
        <f>VLOOKUP($J194,異動保険料_店舗!$A$8:$J$19,7)</f>
        <v>#VALUE!</v>
      </c>
      <c r="L194" s="1" t="e">
        <f>VLOOKUP($J194,異動保険料_店舗!$A$8:$J$19,8)</f>
        <v>#VALUE!</v>
      </c>
      <c r="M194" s="1" t="e">
        <f>VLOOKUP($J194,異動保険料_店舗!$A$8:$J$19,9)</f>
        <v>#VALUE!</v>
      </c>
      <c r="N194" s="1" t="e">
        <f>VLOOKUP($J194,異動保険料_店舗!$A$8:$J$19,10)</f>
        <v>#VALUE!</v>
      </c>
      <c r="O194" s="1" t="str">
        <f t="shared" si="18"/>
        <v/>
      </c>
      <c r="P194" s="1" t="e">
        <f t="shared" si="21"/>
        <v>#VALUE!</v>
      </c>
      <c r="Q194" s="1" t="e">
        <f>VLOOKUP($P194,異動保険料_店舗!$A$23:$J$33,7)</f>
        <v>#VALUE!</v>
      </c>
      <c r="R194" s="1" t="e">
        <f>VLOOKUP($P194,異動保険料_店舗!$A$23:$J$33,8)</f>
        <v>#VALUE!</v>
      </c>
      <c r="S194" s="1" t="e">
        <f>VLOOKUP($P194,異動保険料_店舗!$A$23:$J$33,9)</f>
        <v>#VALUE!</v>
      </c>
      <c r="T194" s="1" t="e">
        <f>IF($B194=異動保険料_店舗!$E$2,異動保険料_店舗!$H$4*-1,VLOOKUP($P194,異動保険料_店舗!$A$23:$J$34,10))</f>
        <v>#VALUE!</v>
      </c>
      <c r="U194" s="1" t="str">
        <f t="shared" si="22"/>
        <v/>
      </c>
      <c r="V194" s="1" t="e">
        <f t="shared" si="23"/>
        <v>#VALUE!</v>
      </c>
      <c r="W194" s="1" t="e">
        <f>VLOOKUP($J194,異動保険料_薬剤師!$A$8:$J$19,7)</f>
        <v>#VALUE!</v>
      </c>
      <c r="X194" s="1" t="e">
        <f>VLOOKUP($J194,異動保険料_薬剤師!$A$8:$J$19,8)</f>
        <v>#VALUE!</v>
      </c>
      <c r="Y194" s="1" t="e">
        <f>VLOOKUP($J194,異動保険料_薬剤師!$A$8:$J$19,9)</f>
        <v>#VALUE!</v>
      </c>
      <c r="Z194" s="1" t="e">
        <f>VLOOKUP($J194,異動保険料_薬剤師!$A$8:$J$19,10)</f>
        <v>#VALUE!</v>
      </c>
      <c r="AA194" s="1" t="str">
        <f t="shared" si="24"/>
        <v/>
      </c>
      <c r="AB194" s="1" t="e">
        <f t="shared" si="25"/>
        <v>#VALUE!</v>
      </c>
      <c r="AC194" s="1" t="e">
        <f>VLOOKUP($P194,異動保険料_店舗!$A$23:$J$33,7)</f>
        <v>#VALUE!</v>
      </c>
      <c r="AD194" s="1" t="e">
        <f>VLOOKUP($P194,異動保険料_店舗!$A$23:$J$33,8)</f>
        <v>#VALUE!</v>
      </c>
      <c r="AE194" s="1" t="e">
        <f>VLOOKUP($P194,異動保険料_店舗!$A$23:$J$33,9)</f>
        <v>#VALUE!</v>
      </c>
      <c r="AF194" s="1" t="e">
        <f>IF($B194=異動保険料_薬剤師!$E$2,異動保険料_薬剤師!$H$4*-1,VLOOKUP($P194,異動保険料_薬剤師!$A$23:$J$34,10))</f>
        <v>#VALUE!</v>
      </c>
    </row>
    <row r="195" spans="1:32" ht="18" customHeight="1">
      <c r="A195" s="4" t="str">
        <f t="shared" si="26"/>
        <v/>
      </c>
      <c r="B195" s="11"/>
      <c r="C195" s="9"/>
      <c r="D195" s="9"/>
      <c r="E195" s="10"/>
      <c r="F195" s="9"/>
      <c r="G195" s="9"/>
      <c r="H195" s="22" t="str">
        <f ca="1">IF(B195&gt;DATE(異動保険料_店舗!$B$1+1,2,14),"",IF($B195="","",IF($K$1=2,0,OFFSET($N195,0,$J$1+6*$K$1))))</f>
        <v/>
      </c>
      <c r="I195" s="1" t="str">
        <f t="shared" si="19"/>
        <v/>
      </c>
      <c r="J195" s="1" t="e">
        <f t="shared" si="20"/>
        <v>#VALUE!</v>
      </c>
      <c r="K195" s="1" t="e">
        <f>VLOOKUP($J195,異動保険料_店舗!$A$8:$J$19,7)</f>
        <v>#VALUE!</v>
      </c>
      <c r="L195" s="1" t="e">
        <f>VLOOKUP($J195,異動保険料_店舗!$A$8:$J$19,8)</f>
        <v>#VALUE!</v>
      </c>
      <c r="M195" s="1" t="e">
        <f>VLOOKUP($J195,異動保険料_店舗!$A$8:$J$19,9)</f>
        <v>#VALUE!</v>
      </c>
      <c r="N195" s="1" t="e">
        <f>VLOOKUP($J195,異動保険料_店舗!$A$8:$J$19,10)</f>
        <v>#VALUE!</v>
      </c>
      <c r="O195" s="1" t="str">
        <f t="shared" si="18"/>
        <v/>
      </c>
      <c r="P195" s="1" t="e">
        <f t="shared" si="21"/>
        <v>#VALUE!</v>
      </c>
      <c r="Q195" s="1" t="e">
        <f>VLOOKUP($P195,異動保険料_店舗!$A$23:$J$33,7)</f>
        <v>#VALUE!</v>
      </c>
      <c r="R195" s="1" t="e">
        <f>VLOOKUP($P195,異動保険料_店舗!$A$23:$J$33,8)</f>
        <v>#VALUE!</v>
      </c>
      <c r="S195" s="1" t="e">
        <f>VLOOKUP($P195,異動保険料_店舗!$A$23:$J$33,9)</f>
        <v>#VALUE!</v>
      </c>
      <c r="T195" s="1" t="e">
        <f>IF($B195=異動保険料_店舗!$E$2,異動保険料_店舗!$H$4*-1,VLOOKUP($P195,異動保険料_店舗!$A$23:$J$34,10))</f>
        <v>#VALUE!</v>
      </c>
      <c r="U195" s="1" t="str">
        <f t="shared" si="22"/>
        <v/>
      </c>
      <c r="V195" s="1" t="e">
        <f t="shared" si="23"/>
        <v>#VALUE!</v>
      </c>
      <c r="W195" s="1" t="e">
        <f>VLOOKUP($J195,異動保険料_薬剤師!$A$8:$J$19,7)</f>
        <v>#VALUE!</v>
      </c>
      <c r="X195" s="1" t="e">
        <f>VLOOKUP($J195,異動保険料_薬剤師!$A$8:$J$19,8)</f>
        <v>#VALUE!</v>
      </c>
      <c r="Y195" s="1" t="e">
        <f>VLOOKUP($J195,異動保険料_薬剤師!$A$8:$J$19,9)</f>
        <v>#VALUE!</v>
      </c>
      <c r="Z195" s="1" t="e">
        <f>VLOOKUP($J195,異動保険料_薬剤師!$A$8:$J$19,10)</f>
        <v>#VALUE!</v>
      </c>
      <c r="AA195" s="1" t="str">
        <f t="shared" si="24"/>
        <v/>
      </c>
      <c r="AB195" s="1" t="e">
        <f t="shared" si="25"/>
        <v>#VALUE!</v>
      </c>
      <c r="AC195" s="1" t="e">
        <f>VLOOKUP($P195,異動保険料_店舗!$A$23:$J$33,7)</f>
        <v>#VALUE!</v>
      </c>
      <c r="AD195" s="1" t="e">
        <f>VLOOKUP($P195,異動保険料_店舗!$A$23:$J$33,8)</f>
        <v>#VALUE!</v>
      </c>
      <c r="AE195" s="1" t="e">
        <f>VLOOKUP($P195,異動保険料_店舗!$A$23:$J$33,9)</f>
        <v>#VALUE!</v>
      </c>
      <c r="AF195" s="1" t="e">
        <f>IF($B195=異動保険料_薬剤師!$E$2,異動保険料_薬剤師!$H$4*-1,VLOOKUP($P195,異動保険料_薬剤師!$A$23:$J$34,10))</f>
        <v>#VALUE!</v>
      </c>
    </row>
    <row r="196" spans="1:32" ht="18" customHeight="1">
      <c r="A196" s="4" t="str">
        <f t="shared" si="26"/>
        <v/>
      </c>
      <c r="B196" s="11"/>
      <c r="C196" s="9"/>
      <c r="D196" s="9"/>
      <c r="E196" s="10"/>
      <c r="F196" s="9"/>
      <c r="G196" s="9"/>
      <c r="H196" s="22" t="str">
        <f ca="1">IF(B196&gt;DATE(異動保険料_店舗!$B$1+1,2,14),"",IF($B196="","",IF($K$1=2,0,OFFSET($N196,0,$J$1+6*$K$1))))</f>
        <v/>
      </c>
      <c r="I196" s="1" t="str">
        <f t="shared" si="19"/>
        <v/>
      </c>
      <c r="J196" s="1" t="e">
        <f t="shared" si="20"/>
        <v>#VALUE!</v>
      </c>
      <c r="K196" s="1" t="e">
        <f>VLOOKUP($J196,異動保険料_店舗!$A$8:$J$19,7)</f>
        <v>#VALUE!</v>
      </c>
      <c r="L196" s="1" t="e">
        <f>VLOOKUP($J196,異動保険料_店舗!$A$8:$J$19,8)</f>
        <v>#VALUE!</v>
      </c>
      <c r="M196" s="1" t="e">
        <f>VLOOKUP($J196,異動保険料_店舗!$A$8:$J$19,9)</f>
        <v>#VALUE!</v>
      </c>
      <c r="N196" s="1" t="e">
        <f>VLOOKUP($J196,異動保険料_店舗!$A$8:$J$19,10)</f>
        <v>#VALUE!</v>
      </c>
      <c r="O196" s="1" t="str">
        <f t="shared" ref="O196:O223" si="27">IF($B196="","",IF(DAY($B196)&lt;16,IF(MONTH($B196)=1,12,MONTH($B196)-1), MONTH($B196)))</f>
        <v/>
      </c>
      <c r="P196" s="1" t="e">
        <f t="shared" si="21"/>
        <v>#VALUE!</v>
      </c>
      <c r="Q196" s="1" t="e">
        <f>VLOOKUP($P196,異動保険料_店舗!$A$23:$J$33,7)</f>
        <v>#VALUE!</v>
      </c>
      <c r="R196" s="1" t="e">
        <f>VLOOKUP($P196,異動保険料_店舗!$A$23:$J$33,8)</f>
        <v>#VALUE!</v>
      </c>
      <c r="S196" s="1" t="e">
        <f>VLOOKUP($P196,異動保険料_店舗!$A$23:$J$33,9)</f>
        <v>#VALUE!</v>
      </c>
      <c r="T196" s="1" t="e">
        <f>IF($B196=異動保険料_店舗!$E$2,異動保険料_店舗!$H$4*-1,VLOOKUP($P196,異動保険料_店舗!$A$23:$J$34,10))</f>
        <v>#VALUE!</v>
      </c>
      <c r="U196" s="1" t="str">
        <f t="shared" si="22"/>
        <v/>
      </c>
      <c r="V196" s="1" t="e">
        <f t="shared" si="23"/>
        <v>#VALUE!</v>
      </c>
      <c r="W196" s="1" t="e">
        <f>VLOOKUP($J196,異動保険料_薬剤師!$A$8:$J$19,7)</f>
        <v>#VALUE!</v>
      </c>
      <c r="X196" s="1" t="e">
        <f>VLOOKUP($J196,異動保険料_薬剤師!$A$8:$J$19,8)</f>
        <v>#VALUE!</v>
      </c>
      <c r="Y196" s="1" t="e">
        <f>VLOOKUP($J196,異動保険料_薬剤師!$A$8:$J$19,9)</f>
        <v>#VALUE!</v>
      </c>
      <c r="Z196" s="1" t="e">
        <f>VLOOKUP($J196,異動保険料_薬剤師!$A$8:$J$19,10)</f>
        <v>#VALUE!</v>
      </c>
      <c r="AA196" s="1" t="str">
        <f t="shared" si="24"/>
        <v/>
      </c>
      <c r="AB196" s="1" t="e">
        <f t="shared" si="25"/>
        <v>#VALUE!</v>
      </c>
      <c r="AC196" s="1" t="e">
        <f>VLOOKUP($P196,異動保険料_店舗!$A$23:$J$33,7)</f>
        <v>#VALUE!</v>
      </c>
      <c r="AD196" s="1" t="e">
        <f>VLOOKUP($P196,異動保険料_店舗!$A$23:$J$33,8)</f>
        <v>#VALUE!</v>
      </c>
      <c r="AE196" s="1" t="e">
        <f>VLOOKUP($P196,異動保険料_店舗!$A$23:$J$33,9)</f>
        <v>#VALUE!</v>
      </c>
      <c r="AF196" s="1" t="e">
        <f>IF($B196=異動保険料_薬剤師!$E$2,異動保険料_薬剤師!$H$4*-1,VLOOKUP($P196,異動保険料_薬剤師!$A$23:$J$34,10))</f>
        <v>#VALUE!</v>
      </c>
    </row>
    <row r="197" spans="1:32" ht="18" customHeight="1">
      <c r="A197" s="4" t="str">
        <f t="shared" si="26"/>
        <v/>
      </c>
      <c r="B197" s="11"/>
      <c r="C197" s="9"/>
      <c r="D197" s="9"/>
      <c r="E197" s="10"/>
      <c r="F197" s="9"/>
      <c r="G197" s="9"/>
      <c r="H197" s="22" t="str">
        <f ca="1">IF(B197&gt;DATE(異動保険料_店舗!$B$1+1,2,14),"",IF($B197="","",IF($K$1=2,0,OFFSET($N197,0,$J$1+6*$K$1))))</f>
        <v/>
      </c>
      <c r="I197" s="1" t="str">
        <f t="shared" ref="I197:I223" si="28">IF($B197="","",IF(DAY($B197)&lt;15, IF(MONTH($B197)=1,13,MONTH($B197))-1, MONTH($B197)))</f>
        <v/>
      </c>
      <c r="J197" s="1" t="e">
        <f t="shared" ref="J197:J223" si="29">IF(I197=1,12,I197-1)</f>
        <v>#VALUE!</v>
      </c>
      <c r="K197" s="1" t="e">
        <f>VLOOKUP($J197,異動保険料_店舗!$A$8:$J$19,7)</f>
        <v>#VALUE!</v>
      </c>
      <c r="L197" s="1" t="e">
        <f>VLOOKUP($J197,異動保険料_店舗!$A$8:$J$19,8)</f>
        <v>#VALUE!</v>
      </c>
      <c r="M197" s="1" t="e">
        <f>VLOOKUP($J197,異動保険料_店舗!$A$8:$J$19,9)</f>
        <v>#VALUE!</v>
      </c>
      <c r="N197" s="1" t="e">
        <f>VLOOKUP($J197,異動保険料_店舗!$A$8:$J$19,10)</f>
        <v>#VALUE!</v>
      </c>
      <c r="O197" s="1" t="str">
        <f t="shared" si="27"/>
        <v/>
      </c>
      <c r="P197" s="1" t="e">
        <f t="shared" ref="P197:P223" si="30">IF(O197=1,12,O197-1)</f>
        <v>#VALUE!</v>
      </c>
      <c r="Q197" s="1" t="e">
        <f>VLOOKUP($P197,異動保険料_店舗!$A$23:$J$33,7)</f>
        <v>#VALUE!</v>
      </c>
      <c r="R197" s="1" t="e">
        <f>VLOOKUP($P197,異動保険料_店舗!$A$23:$J$33,8)</f>
        <v>#VALUE!</v>
      </c>
      <c r="S197" s="1" t="e">
        <f>VLOOKUP($P197,異動保険料_店舗!$A$23:$J$33,9)</f>
        <v>#VALUE!</v>
      </c>
      <c r="T197" s="1" t="e">
        <f>IF($B197=異動保険料_店舗!$E$2,異動保険料_店舗!$H$4*-1,VLOOKUP($P197,異動保険料_店舗!$A$23:$J$34,10))</f>
        <v>#VALUE!</v>
      </c>
      <c r="U197" s="1" t="str">
        <f t="shared" ref="U197:U223" si="31">I197</f>
        <v/>
      </c>
      <c r="V197" s="1" t="e">
        <f t="shared" ref="V197:V223" si="32">J197</f>
        <v>#VALUE!</v>
      </c>
      <c r="W197" s="1" t="e">
        <f>VLOOKUP($J197,異動保険料_薬剤師!$A$8:$J$19,7)</f>
        <v>#VALUE!</v>
      </c>
      <c r="X197" s="1" t="e">
        <f>VLOOKUP($J197,異動保険料_薬剤師!$A$8:$J$19,8)</f>
        <v>#VALUE!</v>
      </c>
      <c r="Y197" s="1" t="e">
        <f>VLOOKUP($J197,異動保険料_薬剤師!$A$8:$J$19,9)</f>
        <v>#VALUE!</v>
      </c>
      <c r="Z197" s="1" t="e">
        <f>VLOOKUP($J197,異動保険料_薬剤師!$A$8:$J$19,10)</f>
        <v>#VALUE!</v>
      </c>
      <c r="AA197" s="1" t="str">
        <f t="shared" ref="AA197:AA223" si="33">O197</f>
        <v/>
      </c>
      <c r="AB197" s="1" t="e">
        <f t="shared" ref="AB197:AB223" si="34">P197</f>
        <v>#VALUE!</v>
      </c>
      <c r="AC197" s="1" t="e">
        <f>VLOOKUP($P197,異動保険料_店舗!$A$23:$J$33,7)</f>
        <v>#VALUE!</v>
      </c>
      <c r="AD197" s="1" t="e">
        <f>VLOOKUP($P197,異動保険料_店舗!$A$23:$J$33,8)</f>
        <v>#VALUE!</v>
      </c>
      <c r="AE197" s="1" t="e">
        <f>VLOOKUP($P197,異動保険料_店舗!$A$23:$J$33,9)</f>
        <v>#VALUE!</v>
      </c>
      <c r="AF197" s="1" t="e">
        <f>IF($B197=異動保険料_薬剤師!$E$2,異動保険料_薬剤師!$H$4*-1,VLOOKUP($P197,異動保険料_薬剤師!$A$23:$J$34,10))</f>
        <v>#VALUE!</v>
      </c>
    </row>
    <row r="198" spans="1:32" ht="18" customHeight="1">
      <c r="A198" s="4" t="str">
        <f t="shared" ref="A198:A223" si="35">IF(B198="","",A197+1)</f>
        <v/>
      </c>
      <c r="B198" s="11"/>
      <c r="C198" s="9"/>
      <c r="D198" s="9"/>
      <c r="E198" s="10"/>
      <c r="F198" s="9"/>
      <c r="G198" s="9"/>
      <c r="H198" s="22" t="str">
        <f ca="1">IF(B198&gt;DATE(異動保険料_店舗!$B$1+1,2,14),"",IF($B198="","",IF($K$1=2,0,OFFSET($N198,0,$J$1+6*$K$1))))</f>
        <v/>
      </c>
      <c r="I198" s="1" t="str">
        <f t="shared" si="28"/>
        <v/>
      </c>
      <c r="J198" s="1" t="e">
        <f t="shared" si="29"/>
        <v>#VALUE!</v>
      </c>
      <c r="K198" s="1" t="e">
        <f>VLOOKUP($J198,異動保険料_店舗!$A$8:$J$19,7)</f>
        <v>#VALUE!</v>
      </c>
      <c r="L198" s="1" t="e">
        <f>VLOOKUP($J198,異動保険料_店舗!$A$8:$J$19,8)</f>
        <v>#VALUE!</v>
      </c>
      <c r="M198" s="1" t="e">
        <f>VLOOKUP($J198,異動保険料_店舗!$A$8:$J$19,9)</f>
        <v>#VALUE!</v>
      </c>
      <c r="N198" s="1" t="e">
        <f>VLOOKUP($J198,異動保険料_店舗!$A$8:$J$19,10)</f>
        <v>#VALUE!</v>
      </c>
      <c r="O198" s="1" t="str">
        <f t="shared" si="27"/>
        <v/>
      </c>
      <c r="P198" s="1" t="e">
        <f t="shared" si="30"/>
        <v>#VALUE!</v>
      </c>
      <c r="Q198" s="1" t="e">
        <f>VLOOKUP($P198,異動保険料_店舗!$A$23:$J$33,7)</f>
        <v>#VALUE!</v>
      </c>
      <c r="R198" s="1" t="e">
        <f>VLOOKUP($P198,異動保険料_店舗!$A$23:$J$33,8)</f>
        <v>#VALUE!</v>
      </c>
      <c r="S198" s="1" t="e">
        <f>VLOOKUP($P198,異動保険料_店舗!$A$23:$J$33,9)</f>
        <v>#VALUE!</v>
      </c>
      <c r="T198" s="1" t="e">
        <f>IF($B198=異動保険料_店舗!$E$2,異動保険料_店舗!$H$4*-1,VLOOKUP($P198,異動保険料_店舗!$A$23:$J$34,10))</f>
        <v>#VALUE!</v>
      </c>
      <c r="U198" s="1" t="str">
        <f t="shared" si="31"/>
        <v/>
      </c>
      <c r="V198" s="1" t="e">
        <f t="shared" si="32"/>
        <v>#VALUE!</v>
      </c>
      <c r="W198" s="1" t="e">
        <f>VLOOKUP($J198,異動保険料_薬剤師!$A$8:$J$19,7)</f>
        <v>#VALUE!</v>
      </c>
      <c r="X198" s="1" t="e">
        <f>VLOOKUP($J198,異動保険料_薬剤師!$A$8:$J$19,8)</f>
        <v>#VALUE!</v>
      </c>
      <c r="Y198" s="1" t="e">
        <f>VLOOKUP($J198,異動保険料_薬剤師!$A$8:$J$19,9)</f>
        <v>#VALUE!</v>
      </c>
      <c r="Z198" s="1" t="e">
        <f>VLOOKUP($J198,異動保険料_薬剤師!$A$8:$J$19,10)</f>
        <v>#VALUE!</v>
      </c>
      <c r="AA198" s="1" t="str">
        <f t="shared" si="33"/>
        <v/>
      </c>
      <c r="AB198" s="1" t="e">
        <f t="shared" si="34"/>
        <v>#VALUE!</v>
      </c>
      <c r="AC198" s="1" t="e">
        <f>VLOOKUP($P198,異動保険料_店舗!$A$23:$J$33,7)</f>
        <v>#VALUE!</v>
      </c>
      <c r="AD198" s="1" t="e">
        <f>VLOOKUP($P198,異動保険料_店舗!$A$23:$J$33,8)</f>
        <v>#VALUE!</v>
      </c>
      <c r="AE198" s="1" t="e">
        <f>VLOOKUP($P198,異動保険料_店舗!$A$23:$J$33,9)</f>
        <v>#VALUE!</v>
      </c>
      <c r="AF198" s="1" t="e">
        <f>IF($B198=異動保険料_薬剤師!$E$2,異動保険料_薬剤師!$H$4*-1,VLOOKUP($P198,異動保険料_薬剤師!$A$23:$J$34,10))</f>
        <v>#VALUE!</v>
      </c>
    </row>
    <row r="199" spans="1:32" ht="18" customHeight="1">
      <c r="A199" s="4" t="str">
        <f t="shared" si="35"/>
        <v/>
      </c>
      <c r="B199" s="11"/>
      <c r="C199" s="9"/>
      <c r="D199" s="9"/>
      <c r="E199" s="10"/>
      <c r="F199" s="9"/>
      <c r="G199" s="9"/>
      <c r="H199" s="22" t="str">
        <f ca="1">IF(B199&gt;DATE(異動保険料_店舗!$B$1+1,2,14),"",IF($B199="","",IF($K$1=2,0,OFFSET($N199,0,$J$1+6*$K$1))))</f>
        <v/>
      </c>
      <c r="I199" s="1" t="str">
        <f t="shared" si="28"/>
        <v/>
      </c>
      <c r="J199" s="1" t="e">
        <f t="shared" si="29"/>
        <v>#VALUE!</v>
      </c>
      <c r="K199" s="1" t="e">
        <f>VLOOKUP($J199,異動保険料_店舗!$A$8:$J$19,7)</f>
        <v>#VALUE!</v>
      </c>
      <c r="L199" s="1" t="e">
        <f>VLOOKUP($J199,異動保険料_店舗!$A$8:$J$19,8)</f>
        <v>#VALUE!</v>
      </c>
      <c r="M199" s="1" t="e">
        <f>VLOOKUP($J199,異動保険料_店舗!$A$8:$J$19,9)</f>
        <v>#VALUE!</v>
      </c>
      <c r="N199" s="1" t="e">
        <f>VLOOKUP($J199,異動保険料_店舗!$A$8:$J$19,10)</f>
        <v>#VALUE!</v>
      </c>
      <c r="O199" s="1" t="str">
        <f t="shared" si="27"/>
        <v/>
      </c>
      <c r="P199" s="1" t="e">
        <f t="shared" si="30"/>
        <v>#VALUE!</v>
      </c>
      <c r="Q199" s="1" t="e">
        <f>VLOOKUP($P199,異動保険料_店舗!$A$23:$J$33,7)</f>
        <v>#VALUE!</v>
      </c>
      <c r="R199" s="1" t="e">
        <f>VLOOKUP($P199,異動保険料_店舗!$A$23:$J$33,8)</f>
        <v>#VALUE!</v>
      </c>
      <c r="S199" s="1" t="e">
        <f>VLOOKUP($P199,異動保険料_店舗!$A$23:$J$33,9)</f>
        <v>#VALUE!</v>
      </c>
      <c r="T199" s="1" t="e">
        <f>IF($B199=異動保険料_店舗!$E$2,異動保険料_店舗!$H$4*-1,VLOOKUP($P199,異動保険料_店舗!$A$23:$J$34,10))</f>
        <v>#VALUE!</v>
      </c>
      <c r="U199" s="1" t="str">
        <f t="shared" si="31"/>
        <v/>
      </c>
      <c r="V199" s="1" t="e">
        <f t="shared" si="32"/>
        <v>#VALUE!</v>
      </c>
      <c r="W199" s="1" t="e">
        <f>VLOOKUP($J199,異動保険料_薬剤師!$A$8:$J$19,7)</f>
        <v>#VALUE!</v>
      </c>
      <c r="X199" s="1" t="e">
        <f>VLOOKUP($J199,異動保険料_薬剤師!$A$8:$J$19,8)</f>
        <v>#VALUE!</v>
      </c>
      <c r="Y199" s="1" t="e">
        <f>VLOOKUP($J199,異動保険料_薬剤師!$A$8:$J$19,9)</f>
        <v>#VALUE!</v>
      </c>
      <c r="Z199" s="1" t="e">
        <f>VLOOKUP($J199,異動保険料_薬剤師!$A$8:$J$19,10)</f>
        <v>#VALUE!</v>
      </c>
      <c r="AA199" s="1" t="str">
        <f t="shared" si="33"/>
        <v/>
      </c>
      <c r="AB199" s="1" t="e">
        <f t="shared" si="34"/>
        <v>#VALUE!</v>
      </c>
      <c r="AC199" s="1" t="e">
        <f>VLOOKUP($P199,異動保険料_店舗!$A$23:$J$33,7)</f>
        <v>#VALUE!</v>
      </c>
      <c r="AD199" s="1" t="e">
        <f>VLOOKUP($P199,異動保険料_店舗!$A$23:$J$33,8)</f>
        <v>#VALUE!</v>
      </c>
      <c r="AE199" s="1" t="e">
        <f>VLOOKUP($P199,異動保険料_店舗!$A$23:$J$33,9)</f>
        <v>#VALUE!</v>
      </c>
      <c r="AF199" s="1" t="e">
        <f>IF($B199=異動保険料_薬剤師!$E$2,異動保険料_薬剤師!$H$4*-1,VLOOKUP($P199,異動保険料_薬剤師!$A$23:$J$34,10))</f>
        <v>#VALUE!</v>
      </c>
    </row>
    <row r="200" spans="1:32" ht="18" customHeight="1">
      <c r="A200" s="4" t="str">
        <f t="shared" si="35"/>
        <v/>
      </c>
      <c r="B200" s="11"/>
      <c r="C200" s="9"/>
      <c r="D200" s="9"/>
      <c r="E200" s="10"/>
      <c r="F200" s="9"/>
      <c r="G200" s="9"/>
      <c r="H200" s="22" t="str">
        <f ca="1">IF(B200&gt;DATE(異動保険料_店舗!$B$1+1,2,14),"",IF($B200="","",IF($K$1=2,0,OFFSET($N200,0,$J$1+6*$K$1))))</f>
        <v/>
      </c>
      <c r="I200" s="1" t="str">
        <f t="shared" si="28"/>
        <v/>
      </c>
      <c r="J200" s="1" t="e">
        <f t="shared" si="29"/>
        <v>#VALUE!</v>
      </c>
      <c r="K200" s="1" t="e">
        <f>VLOOKUP($J200,異動保険料_店舗!$A$8:$J$19,7)</f>
        <v>#VALUE!</v>
      </c>
      <c r="L200" s="1" t="e">
        <f>VLOOKUP($J200,異動保険料_店舗!$A$8:$J$19,8)</f>
        <v>#VALUE!</v>
      </c>
      <c r="M200" s="1" t="e">
        <f>VLOOKUP($J200,異動保険料_店舗!$A$8:$J$19,9)</f>
        <v>#VALUE!</v>
      </c>
      <c r="N200" s="1" t="e">
        <f>VLOOKUP($J200,異動保険料_店舗!$A$8:$J$19,10)</f>
        <v>#VALUE!</v>
      </c>
      <c r="O200" s="1" t="str">
        <f t="shared" si="27"/>
        <v/>
      </c>
      <c r="P200" s="1" t="e">
        <f t="shared" si="30"/>
        <v>#VALUE!</v>
      </c>
      <c r="Q200" s="1" t="e">
        <f>VLOOKUP($P200,異動保険料_店舗!$A$23:$J$33,7)</f>
        <v>#VALUE!</v>
      </c>
      <c r="R200" s="1" t="e">
        <f>VLOOKUP($P200,異動保険料_店舗!$A$23:$J$33,8)</f>
        <v>#VALUE!</v>
      </c>
      <c r="S200" s="1" t="e">
        <f>VLOOKUP($P200,異動保険料_店舗!$A$23:$J$33,9)</f>
        <v>#VALUE!</v>
      </c>
      <c r="T200" s="1" t="e">
        <f>IF($B200=異動保険料_店舗!$E$2,異動保険料_店舗!$H$4*-1,VLOOKUP($P200,異動保険料_店舗!$A$23:$J$34,10))</f>
        <v>#VALUE!</v>
      </c>
      <c r="U200" s="1" t="str">
        <f t="shared" si="31"/>
        <v/>
      </c>
      <c r="V200" s="1" t="e">
        <f t="shared" si="32"/>
        <v>#VALUE!</v>
      </c>
      <c r="W200" s="1" t="e">
        <f>VLOOKUP($J200,異動保険料_薬剤師!$A$8:$J$19,7)</f>
        <v>#VALUE!</v>
      </c>
      <c r="X200" s="1" t="e">
        <f>VLOOKUP($J200,異動保険料_薬剤師!$A$8:$J$19,8)</f>
        <v>#VALUE!</v>
      </c>
      <c r="Y200" s="1" t="e">
        <f>VLOOKUP($J200,異動保険料_薬剤師!$A$8:$J$19,9)</f>
        <v>#VALUE!</v>
      </c>
      <c r="Z200" s="1" t="e">
        <f>VLOOKUP($J200,異動保険料_薬剤師!$A$8:$J$19,10)</f>
        <v>#VALUE!</v>
      </c>
      <c r="AA200" s="1" t="str">
        <f t="shared" si="33"/>
        <v/>
      </c>
      <c r="AB200" s="1" t="e">
        <f t="shared" si="34"/>
        <v>#VALUE!</v>
      </c>
      <c r="AC200" s="1" t="e">
        <f>VLOOKUP($P200,異動保険料_店舗!$A$23:$J$33,7)</f>
        <v>#VALUE!</v>
      </c>
      <c r="AD200" s="1" t="e">
        <f>VLOOKUP($P200,異動保険料_店舗!$A$23:$J$33,8)</f>
        <v>#VALUE!</v>
      </c>
      <c r="AE200" s="1" t="e">
        <f>VLOOKUP($P200,異動保険料_店舗!$A$23:$J$33,9)</f>
        <v>#VALUE!</v>
      </c>
      <c r="AF200" s="1" t="e">
        <f>IF($B200=異動保険料_薬剤師!$E$2,異動保険料_薬剤師!$H$4*-1,VLOOKUP($P200,異動保険料_薬剤師!$A$23:$J$34,10))</f>
        <v>#VALUE!</v>
      </c>
    </row>
    <row r="201" spans="1:32" ht="18" customHeight="1">
      <c r="A201" s="4" t="str">
        <f t="shared" si="35"/>
        <v/>
      </c>
      <c r="B201" s="11"/>
      <c r="C201" s="9"/>
      <c r="D201" s="9"/>
      <c r="E201" s="10"/>
      <c r="F201" s="9"/>
      <c r="G201" s="9"/>
      <c r="H201" s="22" t="str">
        <f ca="1">IF(B201&gt;DATE(異動保険料_店舗!$B$1+1,2,14),"",IF($B201="","",IF($K$1=2,0,OFFSET($N201,0,$J$1+6*$K$1))))</f>
        <v/>
      </c>
      <c r="I201" s="1" t="str">
        <f t="shared" si="28"/>
        <v/>
      </c>
      <c r="J201" s="1" t="e">
        <f t="shared" si="29"/>
        <v>#VALUE!</v>
      </c>
      <c r="K201" s="1" t="e">
        <f>VLOOKUP($J201,異動保険料_店舗!$A$8:$J$19,7)</f>
        <v>#VALUE!</v>
      </c>
      <c r="L201" s="1" t="e">
        <f>VLOOKUP($J201,異動保険料_店舗!$A$8:$J$19,8)</f>
        <v>#VALUE!</v>
      </c>
      <c r="M201" s="1" t="e">
        <f>VLOOKUP($J201,異動保険料_店舗!$A$8:$J$19,9)</f>
        <v>#VALUE!</v>
      </c>
      <c r="N201" s="1" t="e">
        <f>VLOOKUP($J201,異動保険料_店舗!$A$8:$J$19,10)</f>
        <v>#VALUE!</v>
      </c>
      <c r="O201" s="1" t="str">
        <f t="shared" si="27"/>
        <v/>
      </c>
      <c r="P201" s="1" t="e">
        <f t="shared" si="30"/>
        <v>#VALUE!</v>
      </c>
      <c r="Q201" s="1" t="e">
        <f>VLOOKUP($P201,異動保険料_店舗!$A$23:$J$33,7)</f>
        <v>#VALUE!</v>
      </c>
      <c r="R201" s="1" t="e">
        <f>VLOOKUP($P201,異動保険料_店舗!$A$23:$J$33,8)</f>
        <v>#VALUE!</v>
      </c>
      <c r="S201" s="1" t="e">
        <f>VLOOKUP($P201,異動保険料_店舗!$A$23:$J$33,9)</f>
        <v>#VALUE!</v>
      </c>
      <c r="T201" s="1" t="e">
        <f>IF($B201=異動保険料_店舗!$E$2,異動保険料_店舗!$H$4*-1,VLOOKUP($P201,異動保険料_店舗!$A$23:$J$34,10))</f>
        <v>#VALUE!</v>
      </c>
      <c r="U201" s="1" t="str">
        <f t="shared" si="31"/>
        <v/>
      </c>
      <c r="V201" s="1" t="e">
        <f t="shared" si="32"/>
        <v>#VALUE!</v>
      </c>
      <c r="W201" s="1" t="e">
        <f>VLOOKUP($J201,異動保険料_薬剤師!$A$8:$J$19,7)</f>
        <v>#VALUE!</v>
      </c>
      <c r="X201" s="1" t="e">
        <f>VLOOKUP($J201,異動保険料_薬剤師!$A$8:$J$19,8)</f>
        <v>#VALUE!</v>
      </c>
      <c r="Y201" s="1" t="e">
        <f>VLOOKUP($J201,異動保険料_薬剤師!$A$8:$J$19,9)</f>
        <v>#VALUE!</v>
      </c>
      <c r="Z201" s="1" t="e">
        <f>VLOOKUP($J201,異動保険料_薬剤師!$A$8:$J$19,10)</f>
        <v>#VALUE!</v>
      </c>
      <c r="AA201" s="1" t="str">
        <f t="shared" si="33"/>
        <v/>
      </c>
      <c r="AB201" s="1" t="e">
        <f t="shared" si="34"/>
        <v>#VALUE!</v>
      </c>
      <c r="AC201" s="1" t="e">
        <f>VLOOKUP($P201,異動保険料_店舗!$A$23:$J$33,7)</f>
        <v>#VALUE!</v>
      </c>
      <c r="AD201" s="1" t="e">
        <f>VLOOKUP($P201,異動保険料_店舗!$A$23:$J$33,8)</f>
        <v>#VALUE!</v>
      </c>
      <c r="AE201" s="1" t="e">
        <f>VLOOKUP($P201,異動保険料_店舗!$A$23:$J$33,9)</f>
        <v>#VALUE!</v>
      </c>
      <c r="AF201" s="1" t="e">
        <f>IF($B201=異動保険料_薬剤師!$E$2,異動保険料_薬剤師!$H$4*-1,VLOOKUP($P201,異動保険料_薬剤師!$A$23:$J$34,10))</f>
        <v>#VALUE!</v>
      </c>
    </row>
    <row r="202" spans="1:32" ht="18" customHeight="1">
      <c r="A202" s="4" t="str">
        <f t="shared" si="35"/>
        <v/>
      </c>
      <c r="B202" s="11"/>
      <c r="C202" s="9"/>
      <c r="D202" s="9"/>
      <c r="E202" s="10"/>
      <c r="F202" s="9"/>
      <c r="G202" s="9"/>
      <c r="H202" s="22" t="str">
        <f ca="1">IF(B202&gt;DATE(異動保険料_店舗!$B$1+1,2,14),"",IF($B202="","",IF($K$1=2,0,OFFSET($N202,0,$J$1+6*$K$1))))</f>
        <v/>
      </c>
      <c r="I202" s="1" t="str">
        <f t="shared" si="28"/>
        <v/>
      </c>
      <c r="J202" s="1" t="e">
        <f t="shared" si="29"/>
        <v>#VALUE!</v>
      </c>
      <c r="K202" s="1" t="e">
        <f>VLOOKUP($J202,異動保険料_店舗!$A$8:$J$19,7)</f>
        <v>#VALUE!</v>
      </c>
      <c r="L202" s="1" t="e">
        <f>VLOOKUP($J202,異動保険料_店舗!$A$8:$J$19,8)</f>
        <v>#VALUE!</v>
      </c>
      <c r="M202" s="1" t="e">
        <f>VLOOKUP($J202,異動保険料_店舗!$A$8:$J$19,9)</f>
        <v>#VALUE!</v>
      </c>
      <c r="N202" s="1" t="e">
        <f>VLOOKUP($J202,異動保険料_店舗!$A$8:$J$19,10)</f>
        <v>#VALUE!</v>
      </c>
      <c r="O202" s="1" t="str">
        <f t="shared" si="27"/>
        <v/>
      </c>
      <c r="P202" s="1" t="e">
        <f t="shared" si="30"/>
        <v>#VALUE!</v>
      </c>
      <c r="Q202" s="1" t="e">
        <f>VLOOKUP($P202,異動保険料_店舗!$A$23:$J$33,7)</f>
        <v>#VALUE!</v>
      </c>
      <c r="R202" s="1" t="e">
        <f>VLOOKUP($P202,異動保険料_店舗!$A$23:$J$33,8)</f>
        <v>#VALUE!</v>
      </c>
      <c r="S202" s="1" t="e">
        <f>VLOOKUP($P202,異動保険料_店舗!$A$23:$J$33,9)</f>
        <v>#VALUE!</v>
      </c>
      <c r="T202" s="1" t="e">
        <f>IF($B202=異動保険料_店舗!$E$2,異動保険料_店舗!$H$4*-1,VLOOKUP($P202,異動保険料_店舗!$A$23:$J$34,10))</f>
        <v>#VALUE!</v>
      </c>
      <c r="U202" s="1" t="str">
        <f t="shared" si="31"/>
        <v/>
      </c>
      <c r="V202" s="1" t="e">
        <f t="shared" si="32"/>
        <v>#VALUE!</v>
      </c>
      <c r="W202" s="1" t="e">
        <f>VLOOKUP($J202,異動保険料_薬剤師!$A$8:$J$19,7)</f>
        <v>#VALUE!</v>
      </c>
      <c r="X202" s="1" t="e">
        <f>VLOOKUP($J202,異動保険料_薬剤師!$A$8:$J$19,8)</f>
        <v>#VALUE!</v>
      </c>
      <c r="Y202" s="1" t="e">
        <f>VLOOKUP($J202,異動保険料_薬剤師!$A$8:$J$19,9)</f>
        <v>#VALUE!</v>
      </c>
      <c r="Z202" s="1" t="e">
        <f>VLOOKUP($J202,異動保険料_薬剤師!$A$8:$J$19,10)</f>
        <v>#VALUE!</v>
      </c>
      <c r="AA202" s="1" t="str">
        <f t="shared" si="33"/>
        <v/>
      </c>
      <c r="AB202" s="1" t="e">
        <f t="shared" si="34"/>
        <v>#VALUE!</v>
      </c>
      <c r="AC202" s="1" t="e">
        <f>VLOOKUP($P202,異動保険料_店舗!$A$23:$J$33,7)</f>
        <v>#VALUE!</v>
      </c>
      <c r="AD202" s="1" t="e">
        <f>VLOOKUP($P202,異動保険料_店舗!$A$23:$J$33,8)</f>
        <v>#VALUE!</v>
      </c>
      <c r="AE202" s="1" t="e">
        <f>VLOOKUP($P202,異動保険料_店舗!$A$23:$J$33,9)</f>
        <v>#VALUE!</v>
      </c>
      <c r="AF202" s="1" t="e">
        <f>IF($B202=異動保険料_薬剤師!$E$2,異動保険料_薬剤師!$H$4*-1,VLOOKUP($P202,異動保険料_薬剤師!$A$23:$J$34,10))</f>
        <v>#VALUE!</v>
      </c>
    </row>
    <row r="203" spans="1:32" ht="18" customHeight="1">
      <c r="A203" s="4" t="str">
        <f t="shared" si="35"/>
        <v/>
      </c>
      <c r="B203" s="11"/>
      <c r="C203" s="9"/>
      <c r="D203" s="9"/>
      <c r="E203" s="10"/>
      <c r="F203" s="9"/>
      <c r="G203" s="9"/>
      <c r="H203" s="22" t="str">
        <f ca="1">IF(B203&gt;DATE(異動保険料_店舗!$B$1+1,2,14),"",IF($B203="","",IF($K$1=2,0,OFFSET($N203,0,$J$1+6*$K$1))))</f>
        <v/>
      </c>
      <c r="I203" s="1" t="str">
        <f t="shared" si="28"/>
        <v/>
      </c>
      <c r="J203" s="1" t="e">
        <f t="shared" si="29"/>
        <v>#VALUE!</v>
      </c>
      <c r="K203" s="1" t="e">
        <f>VLOOKUP($J203,異動保険料_店舗!$A$8:$J$19,7)</f>
        <v>#VALUE!</v>
      </c>
      <c r="L203" s="1" t="e">
        <f>VLOOKUP($J203,異動保険料_店舗!$A$8:$J$19,8)</f>
        <v>#VALUE!</v>
      </c>
      <c r="M203" s="1" t="e">
        <f>VLOOKUP($J203,異動保険料_店舗!$A$8:$J$19,9)</f>
        <v>#VALUE!</v>
      </c>
      <c r="N203" s="1" t="e">
        <f>VLOOKUP($J203,異動保険料_店舗!$A$8:$J$19,10)</f>
        <v>#VALUE!</v>
      </c>
      <c r="O203" s="1" t="str">
        <f t="shared" si="27"/>
        <v/>
      </c>
      <c r="P203" s="1" t="e">
        <f t="shared" si="30"/>
        <v>#VALUE!</v>
      </c>
      <c r="Q203" s="1" t="e">
        <f>VLOOKUP($P203,異動保険料_店舗!$A$23:$J$33,7)</f>
        <v>#VALUE!</v>
      </c>
      <c r="R203" s="1" t="e">
        <f>VLOOKUP($P203,異動保険料_店舗!$A$23:$J$33,8)</f>
        <v>#VALUE!</v>
      </c>
      <c r="S203" s="1" t="e">
        <f>VLOOKUP($P203,異動保険料_店舗!$A$23:$J$33,9)</f>
        <v>#VALUE!</v>
      </c>
      <c r="T203" s="1" t="e">
        <f>IF($B203=異動保険料_店舗!$E$2,異動保険料_店舗!$H$4*-1,VLOOKUP($P203,異動保険料_店舗!$A$23:$J$34,10))</f>
        <v>#VALUE!</v>
      </c>
      <c r="U203" s="1" t="str">
        <f t="shared" si="31"/>
        <v/>
      </c>
      <c r="V203" s="1" t="e">
        <f t="shared" si="32"/>
        <v>#VALUE!</v>
      </c>
      <c r="W203" s="1" t="e">
        <f>VLOOKUP($J203,異動保険料_薬剤師!$A$8:$J$19,7)</f>
        <v>#VALUE!</v>
      </c>
      <c r="X203" s="1" t="e">
        <f>VLOOKUP($J203,異動保険料_薬剤師!$A$8:$J$19,8)</f>
        <v>#VALUE!</v>
      </c>
      <c r="Y203" s="1" t="e">
        <f>VLOOKUP($J203,異動保険料_薬剤師!$A$8:$J$19,9)</f>
        <v>#VALUE!</v>
      </c>
      <c r="Z203" s="1" t="e">
        <f>VLOOKUP($J203,異動保険料_薬剤師!$A$8:$J$19,10)</f>
        <v>#VALUE!</v>
      </c>
      <c r="AA203" s="1" t="str">
        <f t="shared" si="33"/>
        <v/>
      </c>
      <c r="AB203" s="1" t="e">
        <f t="shared" si="34"/>
        <v>#VALUE!</v>
      </c>
      <c r="AC203" s="1" t="e">
        <f>VLOOKUP($P203,異動保険料_店舗!$A$23:$J$33,7)</f>
        <v>#VALUE!</v>
      </c>
      <c r="AD203" s="1" t="e">
        <f>VLOOKUP($P203,異動保険料_店舗!$A$23:$J$33,8)</f>
        <v>#VALUE!</v>
      </c>
      <c r="AE203" s="1" t="e">
        <f>VLOOKUP($P203,異動保険料_店舗!$A$23:$J$33,9)</f>
        <v>#VALUE!</v>
      </c>
      <c r="AF203" s="1" t="e">
        <f>IF($B203=異動保険料_薬剤師!$E$2,異動保険料_薬剤師!$H$4*-1,VLOOKUP($P203,異動保険料_薬剤師!$A$23:$J$34,10))</f>
        <v>#VALUE!</v>
      </c>
    </row>
    <row r="204" spans="1:32" ht="18" customHeight="1">
      <c r="A204" s="4" t="str">
        <f t="shared" si="35"/>
        <v/>
      </c>
      <c r="B204" s="11"/>
      <c r="C204" s="9"/>
      <c r="D204" s="9"/>
      <c r="E204" s="10"/>
      <c r="F204" s="9"/>
      <c r="G204" s="9"/>
      <c r="H204" s="22" t="str">
        <f ca="1">IF(B204&gt;DATE(異動保険料_店舗!$B$1+1,2,14),"",IF($B204="","",IF($K$1=2,0,OFFSET($N204,0,$J$1+6*$K$1))))</f>
        <v/>
      </c>
      <c r="I204" s="1" t="str">
        <f t="shared" si="28"/>
        <v/>
      </c>
      <c r="J204" s="1" t="e">
        <f t="shared" si="29"/>
        <v>#VALUE!</v>
      </c>
      <c r="K204" s="1" t="e">
        <f>VLOOKUP($J204,異動保険料_店舗!$A$8:$J$19,7)</f>
        <v>#VALUE!</v>
      </c>
      <c r="L204" s="1" t="e">
        <f>VLOOKUP($J204,異動保険料_店舗!$A$8:$J$19,8)</f>
        <v>#VALUE!</v>
      </c>
      <c r="M204" s="1" t="e">
        <f>VLOOKUP($J204,異動保険料_店舗!$A$8:$J$19,9)</f>
        <v>#VALUE!</v>
      </c>
      <c r="N204" s="1" t="e">
        <f>VLOOKUP($J204,異動保険料_店舗!$A$8:$J$19,10)</f>
        <v>#VALUE!</v>
      </c>
      <c r="O204" s="1" t="str">
        <f t="shared" si="27"/>
        <v/>
      </c>
      <c r="P204" s="1" t="e">
        <f t="shared" si="30"/>
        <v>#VALUE!</v>
      </c>
      <c r="Q204" s="1" t="e">
        <f>VLOOKUP($P204,異動保険料_店舗!$A$23:$J$33,7)</f>
        <v>#VALUE!</v>
      </c>
      <c r="R204" s="1" t="e">
        <f>VLOOKUP($P204,異動保険料_店舗!$A$23:$J$33,8)</f>
        <v>#VALUE!</v>
      </c>
      <c r="S204" s="1" t="e">
        <f>VLOOKUP($P204,異動保険料_店舗!$A$23:$J$33,9)</f>
        <v>#VALUE!</v>
      </c>
      <c r="T204" s="1" t="e">
        <f>IF($B204=異動保険料_店舗!$E$2,異動保険料_店舗!$H$4*-1,VLOOKUP($P204,異動保険料_店舗!$A$23:$J$34,10))</f>
        <v>#VALUE!</v>
      </c>
      <c r="U204" s="1" t="str">
        <f t="shared" si="31"/>
        <v/>
      </c>
      <c r="V204" s="1" t="e">
        <f t="shared" si="32"/>
        <v>#VALUE!</v>
      </c>
      <c r="W204" s="1" t="e">
        <f>VLOOKUP($J204,異動保険料_薬剤師!$A$8:$J$19,7)</f>
        <v>#VALUE!</v>
      </c>
      <c r="X204" s="1" t="e">
        <f>VLOOKUP($J204,異動保険料_薬剤師!$A$8:$J$19,8)</f>
        <v>#VALUE!</v>
      </c>
      <c r="Y204" s="1" t="e">
        <f>VLOOKUP($J204,異動保険料_薬剤師!$A$8:$J$19,9)</f>
        <v>#VALUE!</v>
      </c>
      <c r="Z204" s="1" t="e">
        <f>VLOOKUP($J204,異動保険料_薬剤師!$A$8:$J$19,10)</f>
        <v>#VALUE!</v>
      </c>
      <c r="AA204" s="1" t="str">
        <f t="shared" si="33"/>
        <v/>
      </c>
      <c r="AB204" s="1" t="e">
        <f t="shared" si="34"/>
        <v>#VALUE!</v>
      </c>
      <c r="AC204" s="1" t="e">
        <f>VLOOKUP($P204,異動保険料_店舗!$A$23:$J$33,7)</f>
        <v>#VALUE!</v>
      </c>
      <c r="AD204" s="1" t="e">
        <f>VLOOKUP($P204,異動保険料_店舗!$A$23:$J$33,8)</f>
        <v>#VALUE!</v>
      </c>
      <c r="AE204" s="1" t="e">
        <f>VLOOKUP($P204,異動保険料_店舗!$A$23:$J$33,9)</f>
        <v>#VALUE!</v>
      </c>
      <c r="AF204" s="1" t="e">
        <f>IF($B204=異動保険料_薬剤師!$E$2,異動保険料_薬剤師!$H$4*-1,VLOOKUP($P204,異動保険料_薬剤師!$A$23:$J$34,10))</f>
        <v>#VALUE!</v>
      </c>
    </row>
    <row r="205" spans="1:32" ht="18" customHeight="1">
      <c r="A205" s="4" t="str">
        <f t="shared" si="35"/>
        <v/>
      </c>
      <c r="B205" s="11"/>
      <c r="C205" s="9"/>
      <c r="D205" s="9"/>
      <c r="E205" s="10"/>
      <c r="F205" s="9"/>
      <c r="G205" s="9"/>
      <c r="H205" s="22" t="str">
        <f ca="1">IF(B205&gt;DATE(異動保険料_店舗!$B$1+1,2,14),"",IF($B205="","",IF($K$1=2,0,OFFSET($N205,0,$J$1+6*$K$1))))</f>
        <v/>
      </c>
      <c r="I205" s="1" t="str">
        <f t="shared" si="28"/>
        <v/>
      </c>
      <c r="J205" s="1" t="e">
        <f t="shared" si="29"/>
        <v>#VALUE!</v>
      </c>
      <c r="K205" s="1" t="e">
        <f>VLOOKUP($J205,異動保険料_店舗!$A$8:$J$19,7)</f>
        <v>#VALUE!</v>
      </c>
      <c r="L205" s="1" t="e">
        <f>VLOOKUP($J205,異動保険料_店舗!$A$8:$J$19,8)</f>
        <v>#VALUE!</v>
      </c>
      <c r="M205" s="1" t="e">
        <f>VLOOKUP($J205,異動保険料_店舗!$A$8:$J$19,9)</f>
        <v>#VALUE!</v>
      </c>
      <c r="N205" s="1" t="e">
        <f>VLOOKUP($J205,異動保険料_店舗!$A$8:$J$19,10)</f>
        <v>#VALUE!</v>
      </c>
      <c r="O205" s="1" t="str">
        <f t="shared" si="27"/>
        <v/>
      </c>
      <c r="P205" s="1" t="e">
        <f t="shared" si="30"/>
        <v>#VALUE!</v>
      </c>
      <c r="Q205" s="1" t="e">
        <f>VLOOKUP($P205,異動保険料_店舗!$A$23:$J$33,7)</f>
        <v>#VALUE!</v>
      </c>
      <c r="R205" s="1" t="e">
        <f>VLOOKUP($P205,異動保険料_店舗!$A$23:$J$33,8)</f>
        <v>#VALUE!</v>
      </c>
      <c r="S205" s="1" t="e">
        <f>VLOOKUP($P205,異動保険料_店舗!$A$23:$J$33,9)</f>
        <v>#VALUE!</v>
      </c>
      <c r="T205" s="1" t="e">
        <f>IF($B205=異動保険料_店舗!$E$2,異動保険料_店舗!$H$4*-1,VLOOKUP($P205,異動保険料_店舗!$A$23:$J$34,10))</f>
        <v>#VALUE!</v>
      </c>
      <c r="U205" s="1" t="str">
        <f t="shared" si="31"/>
        <v/>
      </c>
      <c r="V205" s="1" t="e">
        <f t="shared" si="32"/>
        <v>#VALUE!</v>
      </c>
      <c r="W205" s="1" t="e">
        <f>VLOOKUP($J205,異動保険料_薬剤師!$A$8:$J$19,7)</f>
        <v>#VALUE!</v>
      </c>
      <c r="X205" s="1" t="e">
        <f>VLOOKUP($J205,異動保険料_薬剤師!$A$8:$J$19,8)</f>
        <v>#VALUE!</v>
      </c>
      <c r="Y205" s="1" t="e">
        <f>VLOOKUP($J205,異動保険料_薬剤師!$A$8:$J$19,9)</f>
        <v>#VALUE!</v>
      </c>
      <c r="Z205" s="1" t="e">
        <f>VLOOKUP($J205,異動保険料_薬剤師!$A$8:$J$19,10)</f>
        <v>#VALUE!</v>
      </c>
      <c r="AA205" s="1" t="str">
        <f t="shared" si="33"/>
        <v/>
      </c>
      <c r="AB205" s="1" t="e">
        <f t="shared" si="34"/>
        <v>#VALUE!</v>
      </c>
      <c r="AC205" s="1" t="e">
        <f>VLOOKUP($P205,異動保険料_店舗!$A$23:$J$33,7)</f>
        <v>#VALUE!</v>
      </c>
      <c r="AD205" s="1" t="e">
        <f>VLOOKUP($P205,異動保険料_店舗!$A$23:$J$33,8)</f>
        <v>#VALUE!</v>
      </c>
      <c r="AE205" s="1" t="e">
        <f>VLOOKUP($P205,異動保険料_店舗!$A$23:$J$33,9)</f>
        <v>#VALUE!</v>
      </c>
      <c r="AF205" s="1" t="e">
        <f>IF($B205=異動保険料_薬剤師!$E$2,異動保険料_薬剤師!$H$4*-1,VLOOKUP($P205,異動保険料_薬剤師!$A$23:$J$34,10))</f>
        <v>#VALUE!</v>
      </c>
    </row>
    <row r="206" spans="1:32" ht="18" customHeight="1">
      <c r="A206" s="4" t="str">
        <f t="shared" si="35"/>
        <v/>
      </c>
      <c r="B206" s="11"/>
      <c r="C206" s="9"/>
      <c r="D206" s="9"/>
      <c r="E206" s="10"/>
      <c r="F206" s="9"/>
      <c r="G206" s="9"/>
      <c r="H206" s="22" t="str">
        <f ca="1">IF(B206&gt;DATE(異動保険料_店舗!$B$1+1,2,14),"",IF($B206="","",IF($K$1=2,0,OFFSET($N206,0,$J$1+6*$K$1))))</f>
        <v/>
      </c>
      <c r="I206" s="1" t="str">
        <f t="shared" si="28"/>
        <v/>
      </c>
      <c r="J206" s="1" t="e">
        <f t="shared" si="29"/>
        <v>#VALUE!</v>
      </c>
      <c r="K206" s="1" t="e">
        <f>VLOOKUP($J206,異動保険料_店舗!$A$8:$J$19,7)</f>
        <v>#VALUE!</v>
      </c>
      <c r="L206" s="1" t="e">
        <f>VLOOKUP($J206,異動保険料_店舗!$A$8:$J$19,8)</f>
        <v>#VALUE!</v>
      </c>
      <c r="M206" s="1" t="e">
        <f>VLOOKUP($J206,異動保険料_店舗!$A$8:$J$19,9)</f>
        <v>#VALUE!</v>
      </c>
      <c r="N206" s="1" t="e">
        <f>VLOOKUP($J206,異動保険料_店舗!$A$8:$J$19,10)</f>
        <v>#VALUE!</v>
      </c>
      <c r="O206" s="1" t="str">
        <f t="shared" si="27"/>
        <v/>
      </c>
      <c r="P206" s="1" t="e">
        <f t="shared" si="30"/>
        <v>#VALUE!</v>
      </c>
      <c r="Q206" s="1" t="e">
        <f>VLOOKUP($P206,異動保険料_店舗!$A$23:$J$33,7)</f>
        <v>#VALUE!</v>
      </c>
      <c r="R206" s="1" t="e">
        <f>VLOOKUP($P206,異動保険料_店舗!$A$23:$J$33,8)</f>
        <v>#VALUE!</v>
      </c>
      <c r="S206" s="1" t="e">
        <f>VLOOKUP($P206,異動保険料_店舗!$A$23:$J$33,9)</f>
        <v>#VALUE!</v>
      </c>
      <c r="T206" s="1" t="e">
        <f>IF($B206=異動保険料_店舗!$E$2,異動保険料_店舗!$H$4*-1,VLOOKUP($P206,異動保険料_店舗!$A$23:$J$34,10))</f>
        <v>#VALUE!</v>
      </c>
      <c r="U206" s="1" t="str">
        <f t="shared" si="31"/>
        <v/>
      </c>
      <c r="V206" s="1" t="e">
        <f t="shared" si="32"/>
        <v>#VALUE!</v>
      </c>
      <c r="W206" s="1" t="e">
        <f>VLOOKUP($J206,異動保険料_薬剤師!$A$8:$J$19,7)</f>
        <v>#VALUE!</v>
      </c>
      <c r="X206" s="1" t="e">
        <f>VLOOKUP($J206,異動保険料_薬剤師!$A$8:$J$19,8)</f>
        <v>#VALUE!</v>
      </c>
      <c r="Y206" s="1" t="e">
        <f>VLOOKUP($J206,異動保険料_薬剤師!$A$8:$J$19,9)</f>
        <v>#VALUE!</v>
      </c>
      <c r="Z206" s="1" t="e">
        <f>VLOOKUP($J206,異動保険料_薬剤師!$A$8:$J$19,10)</f>
        <v>#VALUE!</v>
      </c>
      <c r="AA206" s="1" t="str">
        <f t="shared" si="33"/>
        <v/>
      </c>
      <c r="AB206" s="1" t="e">
        <f t="shared" si="34"/>
        <v>#VALUE!</v>
      </c>
      <c r="AC206" s="1" t="e">
        <f>VLOOKUP($P206,異動保険料_店舗!$A$23:$J$33,7)</f>
        <v>#VALUE!</v>
      </c>
      <c r="AD206" s="1" t="e">
        <f>VLOOKUP($P206,異動保険料_店舗!$A$23:$J$33,8)</f>
        <v>#VALUE!</v>
      </c>
      <c r="AE206" s="1" t="e">
        <f>VLOOKUP($P206,異動保険料_店舗!$A$23:$J$33,9)</f>
        <v>#VALUE!</v>
      </c>
      <c r="AF206" s="1" t="e">
        <f>IF($B206=異動保険料_薬剤師!$E$2,異動保険料_薬剤師!$H$4*-1,VLOOKUP($P206,異動保険料_薬剤師!$A$23:$J$34,10))</f>
        <v>#VALUE!</v>
      </c>
    </row>
    <row r="207" spans="1:32" ht="18" customHeight="1">
      <c r="A207" s="4" t="str">
        <f t="shared" si="35"/>
        <v/>
      </c>
      <c r="B207" s="11"/>
      <c r="C207" s="9"/>
      <c r="D207" s="9"/>
      <c r="E207" s="10"/>
      <c r="F207" s="9"/>
      <c r="G207" s="9"/>
      <c r="H207" s="22" t="str">
        <f ca="1">IF(B207&gt;DATE(異動保険料_店舗!$B$1+1,2,14),"",IF($B207="","",IF($K$1=2,0,OFFSET($N207,0,$J$1+6*$K$1))))</f>
        <v/>
      </c>
      <c r="I207" s="1" t="str">
        <f t="shared" si="28"/>
        <v/>
      </c>
      <c r="J207" s="1" t="e">
        <f t="shared" si="29"/>
        <v>#VALUE!</v>
      </c>
      <c r="K207" s="1" t="e">
        <f>VLOOKUP($J207,異動保険料_店舗!$A$8:$J$19,7)</f>
        <v>#VALUE!</v>
      </c>
      <c r="L207" s="1" t="e">
        <f>VLOOKUP($J207,異動保険料_店舗!$A$8:$J$19,8)</f>
        <v>#VALUE!</v>
      </c>
      <c r="M207" s="1" t="e">
        <f>VLOOKUP($J207,異動保険料_店舗!$A$8:$J$19,9)</f>
        <v>#VALUE!</v>
      </c>
      <c r="N207" s="1" t="e">
        <f>VLOOKUP($J207,異動保険料_店舗!$A$8:$J$19,10)</f>
        <v>#VALUE!</v>
      </c>
      <c r="O207" s="1" t="str">
        <f t="shared" si="27"/>
        <v/>
      </c>
      <c r="P207" s="1" t="e">
        <f t="shared" si="30"/>
        <v>#VALUE!</v>
      </c>
      <c r="Q207" s="1" t="e">
        <f>VLOOKUP($P207,異動保険料_店舗!$A$23:$J$33,7)</f>
        <v>#VALUE!</v>
      </c>
      <c r="R207" s="1" t="e">
        <f>VLOOKUP($P207,異動保険料_店舗!$A$23:$J$33,8)</f>
        <v>#VALUE!</v>
      </c>
      <c r="S207" s="1" t="e">
        <f>VLOOKUP($P207,異動保険料_店舗!$A$23:$J$33,9)</f>
        <v>#VALUE!</v>
      </c>
      <c r="T207" s="1" t="e">
        <f>IF($B207=異動保険料_店舗!$E$2,異動保険料_店舗!$H$4*-1,VLOOKUP($P207,異動保険料_店舗!$A$23:$J$34,10))</f>
        <v>#VALUE!</v>
      </c>
      <c r="U207" s="1" t="str">
        <f t="shared" si="31"/>
        <v/>
      </c>
      <c r="V207" s="1" t="e">
        <f t="shared" si="32"/>
        <v>#VALUE!</v>
      </c>
      <c r="W207" s="1" t="e">
        <f>VLOOKUP($J207,異動保険料_薬剤師!$A$8:$J$19,7)</f>
        <v>#VALUE!</v>
      </c>
      <c r="X207" s="1" t="e">
        <f>VLOOKUP($J207,異動保険料_薬剤師!$A$8:$J$19,8)</f>
        <v>#VALUE!</v>
      </c>
      <c r="Y207" s="1" t="e">
        <f>VLOOKUP($J207,異動保険料_薬剤師!$A$8:$J$19,9)</f>
        <v>#VALUE!</v>
      </c>
      <c r="Z207" s="1" t="e">
        <f>VLOOKUP($J207,異動保険料_薬剤師!$A$8:$J$19,10)</f>
        <v>#VALUE!</v>
      </c>
      <c r="AA207" s="1" t="str">
        <f t="shared" si="33"/>
        <v/>
      </c>
      <c r="AB207" s="1" t="e">
        <f t="shared" si="34"/>
        <v>#VALUE!</v>
      </c>
      <c r="AC207" s="1" t="e">
        <f>VLOOKUP($P207,異動保険料_店舗!$A$23:$J$33,7)</f>
        <v>#VALUE!</v>
      </c>
      <c r="AD207" s="1" t="e">
        <f>VLOOKUP($P207,異動保険料_店舗!$A$23:$J$33,8)</f>
        <v>#VALUE!</v>
      </c>
      <c r="AE207" s="1" t="e">
        <f>VLOOKUP($P207,異動保険料_店舗!$A$23:$J$33,9)</f>
        <v>#VALUE!</v>
      </c>
      <c r="AF207" s="1" t="e">
        <f>IF($B207=異動保険料_薬剤師!$E$2,異動保険料_薬剤師!$H$4*-1,VLOOKUP($P207,異動保険料_薬剤師!$A$23:$J$34,10))</f>
        <v>#VALUE!</v>
      </c>
    </row>
    <row r="208" spans="1:32" ht="18" customHeight="1">
      <c r="A208" s="4" t="str">
        <f t="shared" si="35"/>
        <v/>
      </c>
      <c r="B208" s="11"/>
      <c r="C208" s="9"/>
      <c r="D208" s="9"/>
      <c r="E208" s="10"/>
      <c r="F208" s="9"/>
      <c r="G208" s="9"/>
      <c r="H208" s="22" t="str">
        <f ca="1">IF(B208&gt;DATE(異動保険料_店舗!$B$1+1,2,14),"",IF($B208="","",IF($K$1=2,0,OFFSET($N208,0,$J$1+6*$K$1))))</f>
        <v/>
      </c>
      <c r="I208" s="1" t="str">
        <f t="shared" si="28"/>
        <v/>
      </c>
      <c r="J208" s="1" t="e">
        <f t="shared" si="29"/>
        <v>#VALUE!</v>
      </c>
      <c r="K208" s="1" t="e">
        <f>VLOOKUP($J208,異動保険料_店舗!$A$8:$J$19,7)</f>
        <v>#VALUE!</v>
      </c>
      <c r="L208" s="1" t="e">
        <f>VLOOKUP($J208,異動保険料_店舗!$A$8:$J$19,8)</f>
        <v>#VALUE!</v>
      </c>
      <c r="M208" s="1" t="e">
        <f>VLOOKUP($J208,異動保険料_店舗!$A$8:$J$19,9)</f>
        <v>#VALUE!</v>
      </c>
      <c r="N208" s="1" t="e">
        <f>VLOOKUP($J208,異動保険料_店舗!$A$8:$J$19,10)</f>
        <v>#VALUE!</v>
      </c>
      <c r="O208" s="1" t="str">
        <f t="shared" si="27"/>
        <v/>
      </c>
      <c r="P208" s="1" t="e">
        <f t="shared" si="30"/>
        <v>#VALUE!</v>
      </c>
      <c r="Q208" s="1" t="e">
        <f>VLOOKUP($P208,異動保険料_店舗!$A$23:$J$33,7)</f>
        <v>#VALUE!</v>
      </c>
      <c r="R208" s="1" t="e">
        <f>VLOOKUP($P208,異動保険料_店舗!$A$23:$J$33,8)</f>
        <v>#VALUE!</v>
      </c>
      <c r="S208" s="1" t="e">
        <f>VLOOKUP($P208,異動保険料_店舗!$A$23:$J$33,9)</f>
        <v>#VALUE!</v>
      </c>
      <c r="T208" s="1" t="e">
        <f>IF($B208=異動保険料_店舗!$E$2,異動保険料_店舗!$H$4*-1,VLOOKUP($P208,異動保険料_店舗!$A$23:$J$34,10))</f>
        <v>#VALUE!</v>
      </c>
      <c r="U208" s="1" t="str">
        <f t="shared" si="31"/>
        <v/>
      </c>
      <c r="V208" s="1" t="e">
        <f t="shared" si="32"/>
        <v>#VALUE!</v>
      </c>
      <c r="W208" s="1" t="e">
        <f>VLOOKUP($J208,異動保険料_薬剤師!$A$8:$J$19,7)</f>
        <v>#VALUE!</v>
      </c>
      <c r="X208" s="1" t="e">
        <f>VLOOKUP($J208,異動保険料_薬剤師!$A$8:$J$19,8)</f>
        <v>#VALUE!</v>
      </c>
      <c r="Y208" s="1" t="e">
        <f>VLOOKUP($J208,異動保険料_薬剤師!$A$8:$J$19,9)</f>
        <v>#VALUE!</v>
      </c>
      <c r="Z208" s="1" t="e">
        <f>VLOOKUP($J208,異動保険料_薬剤師!$A$8:$J$19,10)</f>
        <v>#VALUE!</v>
      </c>
      <c r="AA208" s="1" t="str">
        <f t="shared" si="33"/>
        <v/>
      </c>
      <c r="AB208" s="1" t="e">
        <f t="shared" si="34"/>
        <v>#VALUE!</v>
      </c>
      <c r="AC208" s="1" t="e">
        <f>VLOOKUP($P208,異動保険料_店舗!$A$23:$J$33,7)</f>
        <v>#VALUE!</v>
      </c>
      <c r="AD208" s="1" t="e">
        <f>VLOOKUP($P208,異動保険料_店舗!$A$23:$J$33,8)</f>
        <v>#VALUE!</v>
      </c>
      <c r="AE208" s="1" t="e">
        <f>VLOOKUP($P208,異動保険料_店舗!$A$23:$J$33,9)</f>
        <v>#VALUE!</v>
      </c>
      <c r="AF208" s="1" t="e">
        <f>IF($B208=異動保険料_薬剤師!$E$2,異動保険料_薬剤師!$H$4*-1,VLOOKUP($P208,異動保険料_薬剤師!$A$23:$J$34,10))</f>
        <v>#VALUE!</v>
      </c>
    </row>
    <row r="209" spans="1:32" ht="18" customHeight="1">
      <c r="A209" s="4" t="str">
        <f t="shared" si="35"/>
        <v/>
      </c>
      <c r="B209" s="11"/>
      <c r="C209" s="9"/>
      <c r="D209" s="9"/>
      <c r="E209" s="10"/>
      <c r="F209" s="9"/>
      <c r="G209" s="9"/>
      <c r="H209" s="22" t="str">
        <f ca="1">IF(B209&gt;DATE(異動保険料_店舗!$B$1+1,2,14),"",IF($B209="","",IF($K$1=2,0,OFFSET($N209,0,$J$1+6*$K$1))))</f>
        <v/>
      </c>
      <c r="I209" s="1" t="str">
        <f t="shared" si="28"/>
        <v/>
      </c>
      <c r="J209" s="1" t="e">
        <f t="shared" si="29"/>
        <v>#VALUE!</v>
      </c>
      <c r="K209" s="1" t="e">
        <f>VLOOKUP($J209,異動保険料_店舗!$A$8:$J$19,7)</f>
        <v>#VALUE!</v>
      </c>
      <c r="L209" s="1" t="e">
        <f>VLOOKUP($J209,異動保険料_店舗!$A$8:$J$19,8)</f>
        <v>#VALUE!</v>
      </c>
      <c r="M209" s="1" t="e">
        <f>VLOOKUP($J209,異動保険料_店舗!$A$8:$J$19,9)</f>
        <v>#VALUE!</v>
      </c>
      <c r="N209" s="1" t="e">
        <f>VLOOKUP($J209,異動保険料_店舗!$A$8:$J$19,10)</f>
        <v>#VALUE!</v>
      </c>
      <c r="O209" s="1" t="str">
        <f t="shared" si="27"/>
        <v/>
      </c>
      <c r="P209" s="1" t="e">
        <f t="shared" si="30"/>
        <v>#VALUE!</v>
      </c>
      <c r="Q209" s="1" t="e">
        <f>VLOOKUP($P209,異動保険料_店舗!$A$23:$J$33,7)</f>
        <v>#VALUE!</v>
      </c>
      <c r="R209" s="1" t="e">
        <f>VLOOKUP($P209,異動保険料_店舗!$A$23:$J$33,8)</f>
        <v>#VALUE!</v>
      </c>
      <c r="S209" s="1" t="e">
        <f>VLOOKUP($P209,異動保険料_店舗!$A$23:$J$33,9)</f>
        <v>#VALUE!</v>
      </c>
      <c r="T209" s="1" t="e">
        <f>IF($B209=異動保険料_店舗!$E$2,異動保険料_店舗!$H$4*-1,VLOOKUP($P209,異動保険料_店舗!$A$23:$J$34,10))</f>
        <v>#VALUE!</v>
      </c>
      <c r="U209" s="1" t="str">
        <f t="shared" si="31"/>
        <v/>
      </c>
      <c r="V209" s="1" t="e">
        <f t="shared" si="32"/>
        <v>#VALUE!</v>
      </c>
      <c r="W209" s="1" t="e">
        <f>VLOOKUP($J209,異動保険料_薬剤師!$A$8:$J$19,7)</f>
        <v>#VALUE!</v>
      </c>
      <c r="X209" s="1" t="e">
        <f>VLOOKUP($J209,異動保険料_薬剤師!$A$8:$J$19,8)</f>
        <v>#VALUE!</v>
      </c>
      <c r="Y209" s="1" t="e">
        <f>VLOOKUP($J209,異動保険料_薬剤師!$A$8:$J$19,9)</f>
        <v>#VALUE!</v>
      </c>
      <c r="Z209" s="1" t="e">
        <f>VLOOKUP($J209,異動保険料_薬剤師!$A$8:$J$19,10)</f>
        <v>#VALUE!</v>
      </c>
      <c r="AA209" s="1" t="str">
        <f t="shared" si="33"/>
        <v/>
      </c>
      <c r="AB209" s="1" t="e">
        <f t="shared" si="34"/>
        <v>#VALUE!</v>
      </c>
      <c r="AC209" s="1" t="e">
        <f>VLOOKUP($P209,異動保険料_店舗!$A$23:$J$33,7)</f>
        <v>#VALUE!</v>
      </c>
      <c r="AD209" s="1" t="e">
        <f>VLOOKUP($P209,異動保険料_店舗!$A$23:$J$33,8)</f>
        <v>#VALUE!</v>
      </c>
      <c r="AE209" s="1" t="e">
        <f>VLOOKUP($P209,異動保険料_店舗!$A$23:$J$33,9)</f>
        <v>#VALUE!</v>
      </c>
      <c r="AF209" s="1" t="e">
        <f>IF($B209=異動保険料_薬剤師!$E$2,異動保険料_薬剤師!$H$4*-1,VLOOKUP($P209,異動保険料_薬剤師!$A$23:$J$34,10))</f>
        <v>#VALUE!</v>
      </c>
    </row>
    <row r="210" spans="1:32" ht="18" customHeight="1">
      <c r="A210" s="4" t="str">
        <f t="shared" si="35"/>
        <v/>
      </c>
      <c r="B210" s="11"/>
      <c r="C210" s="9"/>
      <c r="D210" s="9"/>
      <c r="E210" s="10"/>
      <c r="F210" s="9"/>
      <c r="G210" s="9"/>
      <c r="H210" s="22" t="str">
        <f ca="1">IF(B210&gt;DATE(異動保険料_店舗!$B$1+1,2,14),"",IF($B210="","",IF($K$1=2,0,OFFSET($N210,0,$J$1+6*$K$1))))</f>
        <v/>
      </c>
      <c r="I210" s="1" t="str">
        <f t="shared" si="28"/>
        <v/>
      </c>
      <c r="J210" s="1" t="e">
        <f t="shared" si="29"/>
        <v>#VALUE!</v>
      </c>
      <c r="K210" s="1" t="e">
        <f>VLOOKUP($J210,異動保険料_店舗!$A$8:$J$19,7)</f>
        <v>#VALUE!</v>
      </c>
      <c r="L210" s="1" t="e">
        <f>VLOOKUP($J210,異動保険料_店舗!$A$8:$J$19,8)</f>
        <v>#VALUE!</v>
      </c>
      <c r="M210" s="1" t="e">
        <f>VLOOKUP($J210,異動保険料_店舗!$A$8:$J$19,9)</f>
        <v>#VALUE!</v>
      </c>
      <c r="N210" s="1" t="e">
        <f>VLOOKUP($J210,異動保険料_店舗!$A$8:$J$19,10)</f>
        <v>#VALUE!</v>
      </c>
      <c r="O210" s="1" t="str">
        <f t="shared" si="27"/>
        <v/>
      </c>
      <c r="P210" s="1" t="e">
        <f t="shared" si="30"/>
        <v>#VALUE!</v>
      </c>
      <c r="Q210" s="1" t="e">
        <f>VLOOKUP($P210,異動保険料_店舗!$A$23:$J$33,7)</f>
        <v>#VALUE!</v>
      </c>
      <c r="R210" s="1" t="e">
        <f>VLOOKUP($P210,異動保険料_店舗!$A$23:$J$33,8)</f>
        <v>#VALUE!</v>
      </c>
      <c r="S210" s="1" t="e">
        <f>VLOOKUP($P210,異動保険料_店舗!$A$23:$J$33,9)</f>
        <v>#VALUE!</v>
      </c>
      <c r="T210" s="1" t="e">
        <f>IF($B210=異動保険料_店舗!$E$2,異動保険料_店舗!$H$4*-1,VLOOKUP($P210,異動保険料_店舗!$A$23:$J$34,10))</f>
        <v>#VALUE!</v>
      </c>
      <c r="U210" s="1" t="str">
        <f t="shared" si="31"/>
        <v/>
      </c>
      <c r="V210" s="1" t="e">
        <f t="shared" si="32"/>
        <v>#VALUE!</v>
      </c>
      <c r="W210" s="1" t="e">
        <f>VLOOKUP($J210,異動保険料_薬剤師!$A$8:$J$19,7)</f>
        <v>#VALUE!</v>
      </c>
      <c r="X210" s="1" t="e">
        <f>VLOOKUP($J210,異動保険料_薬剤師!$A$8:$J$19,8)</f>
        <v>#VALUE!</v>
      </c>
      <c r="Y210" s="1" t="e">
        <f>VLOOKUP($J210,異動保険料_薬剤師!$A$8:$J$19,9)</f>
        <v>#VALUE!</v>
      </c>
      <c r="Z210" s="1" t="e">
        <f>VLOOKUP($J210,異動保険料_薬剤師!$A$8:$J$19,10)</f>
        <v>#VALUE!</v>
      </c>
      <c r="AA210" s="1" t="str">
        <f t="shared" si="33"/>
        <v/>
      </c>
      <c r="AB210" s="1" t="e">
        <f t="shared" si="34"/>
        <v>#VALUE!</v>
      </c>
      <c r="AC210" s="1" t="e">
        <f>VLOOKUP($P210,異動保険料_店舗!$A$23:$J$33,7)</f>
        <v>#VALUE!</v>
      </c>
      <c r="AD210" s="1" t="e">
        <f>VLOOKUP($P210,異動保険料_店舗!$A$23:$J$33,8)</f>
        <v>#VALUE!</v>
      </c>
      <c r="AE210" s="1" t="e">
        <f>VLOOKUP($P210,異動保険料_店舗!$A$23:$J$33,9)</f>
        <v>#VALUE!</v>
      </c>
      <c r="AF210" s="1" t="e">
        <f>IF($B210=異動保険料_薬剤師!$E$2,異動保険料_薬剤師!$H$4*-1,VLOOKUP($P210,異動保険料_薬剤師!$A$23:$J$34,10))</f>
        <v>#VALUE!</v>
      </c>
    </row>
    <row r="211" spans="1:32" ht="18" customHeight="1">
      <c r="A211" s="4" t="str">
        <f t="shared" si="35"/>
        <v/>
      </c>
      <c r="B211" s="11"/>
      <c r="C211" s="9"/>
      <c r="D211" s="9"/>
      <c r="E211" s="10"/>
      <c r="F211" s="9"/>
      <c r="G211" s="9"/>
      <c r="H211" s="22" t="str">
        <f ca="1">IF(B211&gt;DATE(異動保険料_店舗!$B$1+1,2,14),"",IF($B211="","",IF($K$1=2,0,OFFSET($N211,0,$J$1+6*$K$1))))</f>
        <v/>
      </c>
      <c r="I211" s="1" t="str">
        <f t="shared" si="28"/>
        <v/>
      </c>
      <c r="J211" s="1" t="e">
        <f t="shared" si="29"/>
        <v>#VALUE!</v>
      </c>
      <c r="K211" s="1" t="e">
        <f>VLOOKUP($J211,異動保険料_店舗!$A$8:$J$19,7)</f>
        <v>#VALUE!</v>
      </c>
      <c r="L211" s="1" t="e">
        <f>VLOOKUP($J211,異動保険料_店舗!$A$8:$J$19,8)</f>
        <v>#VALUE!</v>
      </c>
      <c r="M211" s="1" t="e">
        <f>VLOOKUP($J211,異動保険料_店舗!$A$8:$J$19,9)</f>
        <v>#VALUE!</v>
      </c>
      <c r="N211" s="1" t="e">
        <f>VLOOKUP($J211,異動保険料_店舗!$A$8:$J$19,10)</f>
        <v>#VALUE!</v>
      </c>
      <c r="O211" s="1" t="str">
        <f t="shared" si="27"/>
        <v/>
      </c>
      <c r="P211" s="1" t="e">
        <f t="shared" si="30"/>
        <v>#VALUE!</v>
      </c>
      <c r="Q211" s="1" t="e">
        <f>VLOOKUP($P211,異動保険料_店舗!$A$23:$J$33,7)</f>
        <v>#VALUE!</v>
      </c>
      <c r="R211" s="1" t="e">
        <f>VLOOKUP($P211,異動保険料_店舗!$A$23:$J$33,8)</f>
        <v>#VALUE!</v>
      </c>
      <c r="S211" s="1" t="e">
        <f>VLOOKUP($P211,異動保険料_店舗!$A$23:$J$33,9)</f>
        <v>#VALUE!</v>
      </c>
      <c r="T211" s="1" t="e">
        <f>IF($B211=異動保険料_店舗!$E$2,異動保険料_店舗!$H$4*-1,VLOOKUP($P211,異動保険料_店舗!$A$23:$J$34,10))</f>
        <v>#VALUE!</v>
      </c>
      <c r="U211" s="1" t="str">
        <f t="shared" si="31"/>
        <v/>
      </c>
      <c r="V211" s="1" t="e">
        <f t="shared" si="32"/>
        <v>#VALUE!</v>
      </c>
      <c r="W211" s="1" t="e">
        <f>VLOOKUP($J211,異動保険料_薬剤師!$A$8:$J$19,7)</f>
        <v>#VALUE!</v>
      </c>
      <c r="X211" s="1" t="e">
        <f>VLOOKUP($J211,異動保険料_薬剤師!$A$8:$J$19,8)</f>
        <v>#VALUE!</v>
      </c>
      <c r="Y211" s="1" t="e">
        <f>VLOOKUP($J211,異動保険料_薬剤師!$A$8:$J$19,9)</f>
        <v>#VALUE!</v>
      </c>
      <c r="Z211" s="1" t="e">
        <f>VLOOKUP($J211,異動保険料_薬剤師!$A$8:$J$19,10)</f>
        <v>#VALUE!</v>
      </c>
      <c r="AA211" s="1" t="str">
        <f t="shared" si="33"/>
        <v/>
      </c>
      <c r="AB211" s="1" t="e">
        <f t="shared" si="34"/>
        <v>#VALUE!</v>
      </c>
      <c r="AC211" s="1" t="e">
        <f>VLOOKUP($P211,異動保険料_店舗!$A$23:$J$33,7)</f>
        <v>#VALUE!</v>
      </c>
      <c r="AD211" s="1" t="e">
        <f>VLOOKUP($P211,異動保険料_店舗!$A$23:$J$33,8)</f>
        <v>#VALUE!</v>
      </c>
      <c r="AE211" s="1" t="e">
        <f>VLOOKUP($P211,異動保険料_店舗!$A$23:$J$33,9)</f>
        <v>#VALUE!</v>
      </c>
      <c r="AF211" s="1" t="e">
        <f>IF($B211=異動保険料_薬剤師!$E$2,異動保険料_薬剤師!$H$4*-1,VLOOKUP($P211,異動保険料_薬剤師!$A$23:$J$34,10))</f>
        <v>#VALUE!</v>
      </c>
    </row>
    <row r="212" spans="1:32" ht="18" customHeight="1">
      <c r="A212" s="4" t="str">
        <f t="shared" si="35"/>
        <v/>
      </c>
      <c r="B212" s="11"/>
      <c r="C212" s="9"/>
      <c r="D212" s="9"/>
      <c r="E212" s="10"/>
      <c r="F212" s="9"/>
      <c r="G212" s="9"/>
      <c r="H212" s="22" t="str">
        <f ca="1">IF(B212&gt;DATE(異動保険料_店舗!$B$1+1,2,14),"",IF($B212="","",IF($K$1=2,0,OFFSET($N212,0,$J$1+6*$K$1))))</f>
        <v/>
      </c>
      <c r="I212" s="1" t="str">
        <f t="shared" si="28"/>
        <v/>
      </c>
      <c r="J212" s="1" t="e">
        <f t="shared" si="29"/>
        <v>#VALUE!</v>
      </c>
      <c r="K212" s="1" t="e">
        <f>VLOOKUP($J212,異動保険料_店舗!$A$8:$J$19,7)</f>
        <v>#VALUE!</v>
      </c>
      <c r="L212" s="1" t="e">
        <f>VLOOKUP($J212,異動保険料_店舗!$A$8:$J$19,8)</f>
        <v>#VALUE!</v>
      </c>
      <c r="M212" s="1" t="e">
        <f>VLOOKUP($J212,異動保険料_店舗!$A$8:$J$19,9)</f>
        <v>#VALUE!</v>
      </c>
      <c r="N212" s="1" t="e">
        <f>VLOOKUP($J212,異動保険料_店舗!$A$8:$J$19,10)</f>
        <v>#VALUE!</v>
      </c>
      <c r="O212" s="1" t="str">
        <f t="shared" si="27"/>
        <v/>
      </c>
      <c r="P212" s="1" t="e">
        <f t="shared" si="30"/>
        <v>#VALUE!</v>
      </c>
      <c r="Q212" s="1" t="e">
        <f>VLOOKUP($P212,異動保険料_店舗!$A$23:$J$33,7)</f>
        <v>#VALUE!</v>
      </c>
      <c r="R212" s="1" t="e">
        <f>VLOOKUP($P212,異動保険料_店舗!$A$23:$J$33,8)</f>
        <v>#VALUE!</v>
      </c>
      <c r="S212" s="1" t="e">
        <f>VLOOKUP($P212,異動保険料_店舗!$A$23:$J$33,9)</f>
        <v>#VALUE!</v>
      </c>
      <c r="T212" s="1" t="e">
        <f>IF($B212=異動保険料_店舗!$E$2,異動保険料_店舗!$H$4*-1,VLOOKUP($P212,異動保険料_店舗!$A$23:$J$34,10))</f>
        <v>#VALUE!</v>
      </c>
      <c r="U212" s="1" t="str">
        <f t="shared" si="31"/>
        <v/>
      </c>
      <c r="V212" s="1" t="e">
        <f t="shared" si="32"/>
        <v>#VALUE!</v>
      </c>
      <c r="W212" s="1" t="e">
        <f>VLOOKUP($J212,異動保険料_薬剤師!$A$8:$J$19,7)</f>
        <v>#VALUE!</v>
      </c>
      <c r="X212" s="1" t="e">
        <f>VLOOKUP($J212,異動保険料_薬剤師!$A$8:$J$19,8)</f>
        <v>#VALUE!</v>
      </c>
      <c r="Y212" s="1" t="e">
        <f>VLOOKUP($J212,異動保険料_薬剤師!$A$8:$J$19,9)</f>
        <v>#VALUE!</v>
      </c>
      <c r="Z212" s="1" t="e">
        <f>VLOOKUP($J212,異動保険料_薬剤師!$A$8:$J$19,10)</f>
        <v>#VALUE!</v>
      </c>
      <c r="AA212" s="1" t="str">
        <f t="shared" si="33"/>
        <v/>
      </c>
      <c r="AB212" s="1" t="e">
        <f t="shared" si="34"/>
        <v>#VALUE!</v>
      </c>
      <c r="AC212" s="1" t="e">
        <f>VLOOKUP($P212,異動保険料_店舗!$A$23:$J$33,7)</f>
        <v>#VALUE!</v>
      </c>
      <c r="AD212" s="1" t="e">
        <f>VLOOKUP($P212,異動保険料_店舗!$A$23:$J$33,8)</f>
        <v>#VALUE!</v>
      </c>
      <c r="AE212" s="1" t="e">
        <f>VLOOKUP($P212,異動保険料_店舗!$A$23:$J$33,9)</f>
        <v>#VALUE!</v>
      </c>
      <c r="AF212" s="1" t="e">
        <f>IF($B212=異動保険料_薬剤師!$E$2,異動保険料_薬剤師!$H$4*-1,VLOOKUP($P212,異動保険料_薬剤師!$A$23:$J$34,10))</f>
        <v>#VALUE!</v>
      </c>
    </row>
    <row r="213" spans="1:32" ht="18" customHeight="1">
      <c r="A213" s="4" t="str">
        <f t="shared" si="35"/>
        <v/>
      </c>
      <c r="B213" s="11"/>
      <c r="C213" s="9"/>
      <c r="D213" s="9"/>
      <c r="E213" s="10"/>
      <c r="F213" s="9"/>
      <c r="G213" s="9"/>
      <c r="H213" s="22" t="str">
        <f ca="1">IF(B213&gt;DATE(異動保険料_店舗!$B$1+1,2,14),"",IF($B213="","",IF($K$1=2,0,OFFSET($N213,0,$J$1+6*$K$1))))</f>
        <v/>
      </c>
      <c r="I213" s="1" t="str">
        <f t="shared" si="28"/>
        <v/>
      </c>
      <c r="J213" s="1" t="e">
        <f t="shared" si="29"/>
        <v>#VALUE!</v>
      </c>
      <c r="K213" s="1" t="e">
        <f>VLOOKUP($J213,異動保険料_店舗!$A$8:$J$19,7)</f>
        <v>#VALUE!</v>
      </c>
      <c r="L213" s="1" t="e">
        <f>VLOOKUP($J213,異動保険料_店舗!$A$8:$J$19,8)</f>
        <v>#VALUE!</v>
      </c>
      <c r="M213" s="1" t="e">
        <f>VLOOKUP($J213,異動保険料_店舗!$A$8:$J$19,9)</f>
        <v>#VALUE!</v>
      </c>
      <c r="N213" s="1" t="e">
        <f>VLOOKUP($J213,異動保険料_店舗!$A$8:$J$19,10)</f>
        <v>#VALUE!</v>
      </c>
      <c r="O213" s="1" t="str">
        <f t="shared" si="27"/>
        <v/>
      </c>
      <c r="P213" s="1" t="e">
        <f t="shared" si="30"/>
        <v>#VALUE!</v>
      </c>
      <c r="Q213" s="1" t="e">
        <f>VLOOKUP($P213,異動保険料_店舗!$A$23:$J$33,7)</f>
        <v>#VALUE!</v>
      </c>
      <c r="R213" s="1" t="e">
        <f>VLOOKUP($P213,異動保険料_店舗!$A$23:$J$33,8)</f>
        <v>#VALUE!</v>
      </c>
      <c r="S213" s="1" t="e">
        <f>VLOOKUP($P213,異動保険料_店舗!$A$23:$J$33,9)</f>
        <v>#VALUE!</v>
      </c>
      <c r="T213" s="1" t="e">
        <f>IF($B213=異動保険料_店舗!$E$2,異動保険料_店舗!$H$4*-1,VLOOKUP($P213,異動保険料_店舗!$A$23:$J$34,10))</f>
        <v>#VALUE!</v>
      </c>
      <c r="U213" s="1" t="str">
        <f t="shared" si="31"/>
        <v/>
      </c>
      <c r="V213" s="1" t="e">
        <f t="shared" si="32"/>
        <v>#VALUE!</v>
      </c>
      <c r="W213" s="1" t="e">
        <f>VLOOKUP($J213,異動保険料_薬剤師!$A$8:$J$19,7)</f>
        <v>#VALUE!</v>
      </c>
      <c r="X213" s="1" t="e">
        <f>VLOOKUP($J213,異動保険料_薬剤師!$A$8:$J$19,8)</f>
        <v>#VALUE!</v>
      </c>
      <c r="Y213" s="1" t="e">
        <f>VLOOKUP($J213,異動保険料_薬剤師!$A$8:$J$19,9)</f>
        <v>#VALUE!</v>
      </c>
      <c r="Z213" s="1" t="e">
        <f>VLOOKUP($J213,異動保険料_薬剤師!$A$8:$J$19,10)</f>
        <v>#VALUE!</v>
      </c>
      <c r="AA213" s="1" t="str">
        <f t="shared" si="33"/>
        <v/>
      </c>
      <c r="AB213" s="1" t="e">
        <f t="shared" si="34"/>
        <v>#VALUE!</v>
      </c>
      <c r="AC213" s="1" t="e">
        <f>VLOOKUP($P213,異動保険料_店舗!$A$23:$J$33,7)</f>
        <v>#VALUE!</v>
      </c>
      <c r="AD213" s="1" t="e">
        <f>VLOOKUP($P213,異動保険料_店舗!$A$23:$J$33,8)</f>
        <v>#VALUE!</v>
      </c>
      <c r="AE213" s="1" t="e">
        <f>VLOOKUP($P213,異動保険料_店舗!$A$23:$J$33,9)</f>
        <v>#VALUE!</v>
      </c>
      <c r="AF213" s="1" t="e">
        <f>IF($B213=異動保険料_薬剤師!$E$2,異動保険料_薬剤師!$H$4*-1,VLOOKUP($P213,異動保険料_薬剤師!$A$23:$J$34,10))</f>
        <v>#VALUE!</v>
      </c>
    </row>
    <row r="214" spans="1:32" ht="18" customHeight="1">
      <c r="A214" s="4" t="str">
        <f t="shared" si="35"/>
        <v/>
      </c>
      <c r="B214" s="11"/>
      <c r="C214" s="9"/>
      <c r="D214" s="9"/>
      <c r="E214" s="10"/>
      <c r="F214" s="9"/>
      <c r="G214" s="9"/>
      <c r="H214" s="22" t="str">
        <f ca="1">IF(B214&gt;DATE(異動保険料_店舗!$B$1+1,2,14),"",IF($B214="","",IF($K$1=2,0,OFFSET($N214,0,$J$1+6*$K$1))))</f>
        <v/>
      </c>
      <c r="I214" s="1" t="str">
        <f t="shared" si="28"/>
        <v/>
      </c>
      <c r="J214" s="1" t="e">
        <f t="shared" si="29"/>
        <v>#VALUE!</v>
      </c>
      <c r="K214" s="1" t="e">
        <f>VLOOKUP($J214,異動保険料_店舗!$A$8:$J$19,7)</f>
        <v>#VALUE!</v>
      </c>
      <c r="L214" s="1" t="e">
        <f>VLOOKUP($J214,異動保険料_店舗!$A$8:$J$19,8)</f>
        <v>#VALUE!</v>
      </c>
      <c r="M214" s="1" t="e">
        <f>VLOOKUP($J214,異動保険料_店舗!$A$8:$J$19,9)</f>
        <v>#VALUE!</v>
      </c>
      <c r="N214" s="1" t="e">
        <f>VLOOKUP($J214,異動保険料_店舗!$A$8:$J$19,10)</f>
        <v>#VALUE!</v>
      </c>
      <c r="O214" s="1" t="str">
        <f t="shared" si="27"/>
        <v/>
      </c>
      <c r="P214" s="1" t="e">
        <f t="shared" si="30"/>
        <v>#VALUE!</v>
      </c>
      <c r="Q214" s="1" t="e">
        <f>VLOOKUP($P214,異動保険料_店舗!$A$23:$J$33,7)</f>
        <v>#VALUE!</v>
      </c>
      <c r="R214" s="1" t="e">
        <f>VLOOKUP($P214,異動保険料_店舗!$A$23:$J$33,8)</f>
        <v>#VALUE!</v>
      </c>
      <c r="S214" s="1" t="e">
        <f>VLOOKUP($P214,異動保険料_店舗!$A$23:$J$33,9)</f>
        <v>#VALUE!</v>
      </c>
      <c r="T214" s="1" t="e">
        <f>IF($B214=異動保険料_店舗!$E$2,異動保険料_店舗!$H$4*-1,VLOOKUP($P214,異動保険料_店舗!$A$23:$J$34,10))</f>
        <v>#VALUE!</v>
      </c>
      <c r="U214" s="1" t="str">
        <f t="shared" si="31"/>
        <v/>
      </c>
      <c r="V214" s="1" t="e">
        <f t="shared" si="32"/>
        <v>#VALUE!</v>
      </c>
      <c r="W214" s="1" t="e">
        <f>VLOOKUP($J214,異動保険料_薬剤師!$A$8:$J$19,7)</f>
        <v>#VALUE!</v>
      </c>
      <c r="X214" s="1" t="e">
        <f>VLOOKUP($J214,異動保険料_薬剤師!$A$8:$J$19,8)</f>
        <v>#VALUE!</v>
      </c>
      <c r="Y214" s="1" t="e">
        <f>VLOOKUP($J214,異動保険料_薬剤師!$A$8:$J$19,9)</f>
        <v>#VALUE!</v>
      </c>
      <c r="Z214" s="1" t="e">
        <f>VLOOKUP($J214,異動保険料_薬剤師!$A$8:$J$19,10)</f>
        <v>#VALUE!</v>
      </c>
      <c r="AA214" s="1" t="str">
        <f t="shared" si="33"/>
        <v/>
      </c>
      <c r="AB214" s="1" t="e">
        <f t="shared" si="34"/>
        <v>#VALUE!</v>
      </c>
      <c r="AC214" s="1" t="e">
        <f>VLOOKUP($P214,異動保険料_店舗!$A$23:$J$33,7)</f>
        <v>#VALUE!</v>
      </c>
      <c r="AD214" s="1" t="e">
        <f>VLOOKUP($P214,異動保険料_店舗!$A$23:$J$33,8)</f>
        <v>#VALUE!</v>
      </c>
      <c r="AE214" s="1" t="e">
        <f>VLOOKUP($P214,異動保険料_店舗!$A$23:$J$33,9)</f>
        <v>#VALUE!</v>
      </c>
      <c r="AF214" s="1" t="e">
        <f>IF($B214=異動保険料_薬剤師!$E$2,異動保険料_薬剤師!$H$4*-1,VLOOKUP($P214,異動保険料_薬剤師!$A$23:$J$34,10))</f>
        <v>#VALUE!</v>
      </c>
    </row>
    <row r="215" spans="1:32" ht="18" customHeight="1">
      <c r="A215" s="4" t="str">
        <f t="shared" si="35"/>
        <v/>
      </c>
      <c r="B215" s="11"/>
      <c r="C215" s="9"/>
      <c r="D215" s="9"/>
      <c r="E215" s="10"/>
      <c r="F215" s="9"/>
      <c r="G215" s="9"/>
      <c r="H215" s="22" t="str">
        <f ca="1">IF(B215&gt;DATE(異動保険料_店舗!$B$1+1,2,14),"",IF($B215="","",IF($K$1=2,0,OFFSET($N215,0,$J$1+6*$K$1))))</f>
        <v/>
      </c>
      <c r="I215" s="1" t="str">
        <f t="shared" si="28"/>
        <v/>
      </c>
      <c r="J215" s="1" t="e">
        <f t="shared" si="29"/>
        <v>#VALUE!</v>
      </c>
      <c r="K215" s="1" t="e">
        <f>VLOOKUP($J215,異動保険料_店舗!$A$8:$J$19,7)</f>
        <v>#VALUE!</v>
      </c>
      <c r="L215" s="1" t="e">
        <f>VLOOKUP($J215,異動保険料_店舗!$A$8:$J$19,8)</f>
        <v>#VALUE!</v>
      </c>
      <c r="M215" s="1" t="e">
        <f>VLOOKUP($J215,異動保険料_店舗!$A$8:$J$19,9)</f>
        <v>#VALUE!</v>
      </c>
      <c r="N215" s="1" t="e">
        <f>VLOOKUP($J215,異動保険料_店舗!$A$8:$J$19,10)</f>
        <v>#VALUE!</v>
      </c>
      <c r="O215" s="1" t="str">
        <f t="shared" si="27"/>
        <v/>
      </c>
      <c r="P215" s="1" t="e">
        <f t="shared" si="30"/>
        <v>#VALUE!</v>
      </c>
      <c r="Q215" s="1" t="e">
        <f>VLOOKUP($P215,異動保険料_店舗!$A$23:$J$33,7)</f>
        <v>#VALUE!</v>
      </c>
      <c r="R215" s="1" t="e">
        <f>VLOOKUP($P215,異動保険料_店舗!$A$23:$J$33,8)</f>
        <v>#VALUE!</v>
      </c>
      <c r="S215" s="1" t="e">
        <f>VLOOKUP($P215,異動保険料_店舗!$A$23:$J$33,9)</f>
        <v>#VALUE!</v>
      </c>
      <c r="T215" s="1" t="e">
        <f>IF($B215=異動保険料_店舗!$E$2,異動保険料_店舗!$H$4*-1,VLOOKUP($P215,異動保険料_店舗!$A$23:$J$34,10))</f>
        <v>#VALUE!</v>
      </c>
      <c r="U215" s="1" t="str">
        <f t="shared" si="31"/>
        <v/>
      </c>
      <c r="V215" s="1" t="e">
        <f t="shared" si="32"/>
        <v>#VALUE!</v>
      </c>
      <c r="W215" s="1" t="e">
        <f>VLOOKUP($J215,異動保険料_薬剤師!$A$8:$J$19,7)</f>
        <v>#VALUE!</v>
      </c>
      <c r="X215" s="1" t="e">
        <f>VLOOKUP($J215,異動保険料_薬剤師!$A$8:$J$19,8)</f>
        <v>#VALUE!</v>
      </c>
      <c r="Y215" s="1" t="e">
        <f>VLOOKUP($J215,異動保険料_薬剤師!$A$8:$J$19,9)</f>
        <v>#VALUE!</v>
      </c>
      <c r="Z215" s="1" t="e">
        <f>VLOOKUP($J215,異動保険料_薬剤師!$A$8:$J$19,10)</f>
        <v>#VALUE!</v>
      </c>
      <c r="AA215" s="1" t="str">
        <f t="shared" si="33"/>
        <v/>
      </c>
      <c r="AB215" s="1" t="e">
        <f t="shared" si="34"/>
        <v>#VALUE!</v>
      </c>
      <c r="AC215" s="1" t="e">
        <f>VLOOKUP($P215,異動保険料_店舗!$A$23:$J$33,7)</f>
        <v>#VALUE!</v>
      </c>
      <c r="AD215" s="1" t="e">
        <f>VLOOKUP($P215,異動保険料_店舗!$A$23:$J$33,8)</f>
        <v>#VALUE!</v>
      </c>
      <c r="AE215" s="1" t="e">
        <f>VLOOKUP($P215,異動保険料_店舗!$A$23:$J$33,9)</f>
        <v>#VALUE!</v>
      </c>
      <c r="AF215" s="1" t="e">
        <f>IF($B215=異動保険料_薬剤師!$E$2,異動保険料_薬剤師!$H$4*-1,VLOOKUP($P215,異動保険料_薬剤師!$A$23:$J$34,10))</f>
        <v>#VALUE!</v>
      </c>
    </row>
    <row r="216" spans="1:32" ht="18" customHeight="1">
      <c r="A216" s="4" t="str">
        <f t="shared" si="35"/>
        <v/>
      </c>
      <c r="B216" s="11"/>
      <c r="C216" s="9"/>
      <c r="D216" s="9"/>
      <c r="E216" s="10"/>
      <c r="F216" s="9"/>
      <c r="G216" s="9"/>
      <c r="H216" s="22" t="str">
        <f ca="1">IF(B216&gt;DATE(異動保険料_店舗!$B$1+1,2,14),"",IF($B216="","",IF($K$1=2,0,OFFSET($N216,0,$J$1+6*$K$1))))</f>
        <v/>
      </c>
      <c r="I216" s="1" t="str">
        <f t="shared" si="28"/>
        <v/>
      </c>
      <c r="J216" s="1" t="e">
        <f t="shared" si="29"/>
        <v>#VALUE!</v>
      </c>
      <c r="K216" s="1" t="e">
        <f>VLOOKUP($J216,異動保険料_店舗!$A$8:$J$19,7)</f>
        <v>#VALUE!</v>
      </c>
      <c r="L216" s="1" t="e">
        <f>VLOOKUP($J216,異動保険料_店舗!$A$8:$J$19,8)</f>
        <v>#VALUE!</v>
      </c>
      <c r="M216" s="1" t="e">
        <f>VLOOKUP($J216,異動保険料_店舗!$A$8:$J$19,9)</f>
        <v>#VALUE!</v>
      </c>
      <c r="N216" s="1" t="e">
        <f>VLOOKUP($J216,異動保険料_店舗!$A$8:$J$19,10)</f>
        <v>#VALUE!</v>
      </c>
      <c r="O216" s="1" t="str">
        <f t="shared" si="27"/>
        <v/>
      </c>
      <c r="P216" s="1" t="e">
        <f t="shared" si="30"/>
        <v>#VALUE!</v>
      </c>
      <c r="Q216" s="1" t="e">
        <f>VLOOKUP($P216,異動保険料_店舗!$A$23:$J$33,7)</f>
        <v>#VALUE!</v>
      </c>
      <c r="R216" s="1" t="e">
        <f>VLOOKUP($P216,異動保険料_店舗!$A$23:$J$33,8)</f>
        <v>#VALUE!</v>
      </c>
      <c r="S216" s="1" t="e">
        <f>VLOOKUP($P216,異動保険料_店舗!$A$23:$J$33,9)</f>
        <v>#VALUE!</v>
      </c>
      <c r="T216" s="1" t="e">
        <f>IF($B216=異動保険料_店舗!$E$2,異動保険料_店舗!$H$4*-1,VLOOKUP($P216,異動保険料_店舗!$A$23:$J$34,10))</f>
        <v>#VALUE!</v>
      </c>
      <c r="U216" s="1" t="str">
        <f t="shared" si="31"/>
        <v/>
      </c>
      <c r="V216" s="1" t="e">
        <f t="shared" si="32"/>
        <v>#VALUE!</v>
      </c>
      <c r="W216" s="1" t="e">
        <f>VLOOKUP($J216,異動保険料_薬剤師!$A$8:$J$19,7)</f>
        <v>#VALUE!</v>
      </c>
      <c r="X216" s="1" t="e">
        <f>VLOOKUP($J216,異動保険料_薬剤師!$A$8:$J$19,8)</f>
        <v>#VALUE!</v>
      </c>
      <c r="Y216" s="1" t="e">
        <f>VLOOKUP($J216,異動保険料_薬剤師!$A$8:$J$19,9)</f>
        <v>#VALUE!</v>
      </c>
      <c r="Z216" s="1" t="e">
        <f>VLOOKUP($J216,異動保険料_薬剤師!$A$8:$J$19,10)</f>
        <v>#VALUE!</v>
      </c>
      <c r="AA216" s="1" t="str">
        <f t="shared" si="33"/>
        <v/>
      </c>
      <c r="AB216" s="1" t="e">
        <f t="shared" si="34"/>
        <v>#VALUE!</v>
      </c>
      <c r="AC216" s="1" t="e">
        <f>VLOOKUP($P216,異動保険料_店舗!$A$23:$J$33,7)</f>
        <v>#VALUE!</v>
      </c>
      <c r="AD216" s="1" t="e">
        <f>VLOOKUP($P216,異動保険料_店舗!$A$23:$J$33,8)</f>
        <v>#VALUE!</v>
      </c>
      <c r="AE216" s="1" t="e">
        <f>VLOOKUP($P216,異動保険料_店舗!$A$23:$J$33,9)</f>
        <v>#VALUE!</v>
      </c>
      <c r="AF216" s="1" t="e">
        <f>IF($B216=異動保険料_薬剤師!$E$2,異動保険料_薬剤師!$H$4*-1,VLOOKUP($P216,異動保険料_薬剤師!$A$23:$J$34,10))</f>
        <v>#VALUE!</v>
      </c>
    </row>
    <row r="217" spans="1:32" ht="18" customHeight="1">
      <c r="A217" s="4" t="str">
        <f t="shared" si="35"/>
        <v/>
      </c>
      <c r="B217" s="11"/>
      <c r="C217" s="9"/>
      <c r="D217" s="9"/>
      <c r="E217" s="10"/>
      <c r="F217" s="9"/>
      <c r="G217" s="9"/>
      <c r="H217" s="22" t="str">
        <f ca="1">IF(B217&gt;DATE(異動保険料_店舗!$B$1+1,2,14),"",IF($B217="","",IF($K$1=2,0,OFFSET($N217,0,$J$1+6*$K$1))))</f>
        <v/>
      </c>
      <c r="I217" s="1" t="str">
        <f t="shared" si="28"/>
        <v/>
      </c>
      <c r="J217" s="1" t="e">
        <f t="shared" si="29"/>
        <v>#VALUE!</v>
      </c>
      <c r="K217" s="1" t="e">
        <f>VLOOKUP($J217,異動保険料_店舗!$A$8:$J$19,7)</f>
        <v>#VALUE!</v>
      </c>
      <c r="L217" s="1" t="e">
        <f>VLOOKUP($J217,異動保険料_店舗!$A$8:$J$19,8)</f>
        <v>#VALUE!</v>
      </c>
      <c r="M217" s="1" t="e">
        <f>VLOOKUP($J217,異動保険料_店舗!$A$8:$J$19,9)</f>
        <v>#VALUE!</v>
      </c>
      <c r="N217" s="1" t="e">
        <f>VLOOKUP($J217,異動保険料_店舗!$A$8:$J$19,10)</f>
        <v>#VALUE!</v>
      </c>
      <c r="O217" s="1" t="str">
        <f t="shared" si="27"/>
        <v/>
      </c>
      <c r="P217" s="1" t="e">
        <f t="shared" si="30"/>
        <v>#VALUE!</v>
      </c>
      <c r="Q217" s="1" t="e">
        <f>VLOOKUP($P217,異動保険料_店舗!$A$23:$J$33,7)</f>
        <v>#VALUE!</v>
      </c>
      <c r="R217" s="1" t="e">
        <f>VLOOKUP($P217,異動保険料_店舗!$A$23:$J$33,8)</f>
        <v>#VALUE!</v>
      </c>
      <c r="S217" s="1" t="e">
        <f>VLOOKUP($P217,異動保険料_店舗!$A$23:$J$33,9)</f>
        <v>#VALUE!</v>
      </c>
      <c r="T217" s="1" t="e">
        <f>IF($B217=異動保険料_店舗!$E$2,異動保険料_店舗!$H$4*-1,VLOOKUP($P217,異動保険料_店舗!$A$23:$J$34,10))</f>
        <v>#VALUE!</v>
      </c>
      <c r="U217" s="1" t="str">
        <f t="shared" si="31"/>
        <v/>
      </c>
      <c r="V217" s="1" t="e">
        <f t="shared" si="32"/>
        <v>#VALUE!</v>
      </c>
      <c r="W217" s="1" t="e">
        <f>VLOOKUP($J217,異動保険料_薬剤師!$A$8:$J$19,7)</f>
        <v>#VALUE!</v>
      </c>
      <c r="X217" s="1" t="e">
        <f>VLOOKUP($J217,異動保険料_薬剤師!$A$8:$J$19,8)</f>
        <v>#VALUE!</v>
      </c>
      <c r="Y217" s="1" t="e">
        <f>VLOOKUP($J217,異動保険料_薬剤師!$A$8:$J$19,9)</f>
        <v>#VALUE!</v>
      </c>
      <c r="Z217" s="1" t="e">
        <f>VLOOKUP($J217,異動保険料_薬剤師!$A$8:$J$19,10)</f>
        <v>#VALUE!</v>
      </c>
      <c r="AA217" s="1" t="str">
        <f t="shared" si="33"/>
        <v/>
      </c>
      <c r="AB217" s="1" t="e">
        <f t="shared" si="34"/>
        <v>#VALUE!</v>
      </c>
      <c r="AC217" s="1" t="e">
        <f>VLOOKUP($P217,異動保険料_店舗!$A$23:$J$33,7)</f>
        <v>#VALUE!</v>
      </c>
      <c r="AD217" s="1" t="e">
        <f>VLOOKUP($P217,異動保険料_店舗!$A$23:$J$33,8)</f>
        <v>#VALUE!</v>
      </c>
      <c r="AE217" s="1" t="e">
        <f>VLOOKUP($P217,異動保険料_店舗!$A$23:$J$33,9)</f>
        <v>#VALUE!</v>
      </c>
      <c r="AF217" s="1" t="e">
        <f>IF($B217=異動保険料_薬剤師!$E$2,異動保険料_薬剤師!$H$4*-1,VLOOKUP($P217,異動保険料_薬剤師!$A$23:$J$34,10))</f>
        <v>#VALUE!</v>
      </c>
    </row>
    <row r="218" spans="1:32" ht="18" customHeight="1">
      <c r="A218" s="4" t="str">
        <f t="shared" si="35"/>
        <v/>
      </c>
      <c r="B218" s="11"/>
      <c r="C218" s="9"/>
      <c r="D218" s="9"/>
      <c r="E218" s="10"/>
      <c r="F218" s="9"/>
      <c r="G218" s="9"/>
      <c r="H218" s="22" t="str">
        <f ca="1">IF(B218&gt;DATE(異動保険料_店舗!$B$1+1,2,14),"",IF($B218="","",IF($K$1=2,0,OFFSET($N218,0,$J$1+6*$K$1))))</f>
        <v/>
      </c>
      <c r="I218" s="1" t="str">
        <f t="shared" si="28"/>
        <v/>
      </c>
      <c r="J218" s="1" t="e">
        <f t="shared" si="29"/>
        <v>#VALUE!</v>
      </c>
      <c r="K218" s="1" t="e">
        <f>VLOOKUP($J218,異動保険料_店舗!$A$8:$J$19,7)</f>
        <v>#VALUE!</v>
      </c>
      <c r="L218" s="1" t="e">
        <f>VLOOKUP($J218,異動保険料_店舗!$A$8:$J$19,8)</f>
        <v>#VALUE!</v>
      </c>
      <c r="M218" s="1" t="e">
        <f>VLOOKUP($J218,異動保険料_店舗!$A$8:$J$19,9)</f>
        <v>#VALUE!</v>
      </c>
      <c r="N218" s="1" t="e">
        <f>VLOOKUP($J218,異動保険料_店舗!$A$8:$J$19,10)</f>
        <v>#VALUE!</v>
      </c>
      <c r="O218" s="1" t="str">
        <f t="shared" si="27"/>
        <v/>
      </c>
      <c r="P218" s="1" t="e">
        <f t="shared" si="30"/>
        <v>#VALUE!</v>
      </c>
      <c r="Q218" s="1" t="e">
        <f>VLOOKUP($P218,異動保険料_店舗!$A$23:$J$33,7)</f>
        <v>#VALUE!</v>
      </c>
      <c r="R218" s="1" t="e">
        <f>VLOOKUP($P218,異動保険料_店舗!$A$23:$J$33,8)</f>
        <v>#VALUE!</v>
      </c>
      <c r="S218" s="1" t="e">
        <f>VLOOKUP($P218,異動保険料_店舗!$A$23:$J$33,9)</f>
        <v>#VALUE!</v>
      </c>
      <c r="T218" s="1" t="e">
        <f>IF($B218=異動保険料_店舗!$E$2,異動保険料_店舗!$H$4*-1,VLOOKUP($P218,異動保険料_店舗!$A$23:$J$34,10))</f>
        <v>#VALUE!</v>
      </c>
      <c r="U218" s="1" t="str">
        <f t="shared" si="31"/>
        <v/>
      </c>
      <c r="V218" s="1" t="e">
        <f t="shared" si="32"/>
        <v>#VALUE!</v>
      </c>
      <c r="W218" s="1" t="e">
        <f>VLOOKUP($J218,異動保険料_薬剤師!$A$8:$J$19,7)</f>
        <v>#VALUE!</v>
      </c>
      <c r="X218" s="1" t="e">
        <f>VLOOKUP($J218,異動保険料_薬剤師!$A$8:$J$19,8)</f>
        <v>#VALUE!</v>
      </c>
      <c r="Y218" s="1" t="e">
        <f>VLOOKUP($J218,異動保険料_薬剤師!$A$8:$J$19,9)</f>
        <v>#VALUE!</v>
      </c>
      <c r="Z218" s="1" t="e">
        <f>VLOOKUP($J218,異動保険料_薬剤師!$A$8:$J$19,10)</f>
        <v>#VALUE!</v>
      </c>
      <c r="AA218" s="1" t="str">
        <f t="shared" si="33"/>
        <v/>
      </c>
      <c r="AB218" s="1" t="e">
        <f t="shared" si="34"/>
        <v>#VALUE!</v>
      </c>
      <c r="AC218" s="1" t="e">
        <f>VLOOKUP($P218,異動保険料_店舗!$A$23:$J$33,7)</f>
        <v>#VALUE!</v>
      </c>
      <c r="AD218" s="1" t="e">
        <f>VLOOKUP($P218,異動保険料_店舗!$A$23:$J$33,8)</f>
        <v>#VALUE!</v>
      </c>
      <c r="AE218" s="1" t="e">
        <f>VLOOKUP($P218,異動保険料_店舗!$A$23:$J$33,9)</f>
        <v>#VALUE!</v>
      </c>
      <c r="AF218" s="1" t="e">
        <f>IF($B218=異動保険料_薬剤師!$E$2,異動保険料_薬剤師!$H$4*-1,VLOOKUP($P218,異動保険料_薬剤師!$A$23:$J$34,10))</f>
        <v>#VALUE!</v>
      </c>
    </row>
    <row r="219" spans="1:32" ht="20.399999999999999" customHeight="1">
      <c r="A219" s="4" t="str">
        <f t="shared" si="35"/>
        <v/>
      </c>
      <c r="B219" s="11"/>
      <c r="C219" s="9"/>
      <c r="D219" s="9"/>
      <c r="E219" s="10"/>
      <c r="F219" s="9"/>
      <c r="G219" s="9"/>
      <c r="H219" s="22" t="str">
        <f ca="1">IF(B219&gt;DATE(異動保険料_店舗!$B$1+1,2,14),"",IF($B219="","",IF($K$1=2,0,OFFSET($N219,0,$J$1+6*$K$1))))</f>
        <v/>
      </c>
      <c r="I219" s="1" t="str">
        <f t="shared" si="28"/>
        <v/>
      </c>
      <c r="J219" s="1" t="e">
        <f t="shared" si="29"/>
        <v>#VALUE!</v>
      </c>
      <c r="K219" s="1" t="e">
        <f>VLOOKUP($J219,異動保険料_店舗!$A$8:$J$19,7)</f>
        <v>#VALUE!</v>
      </c>
      <c r="L219" s="1" t="e">
        <f>VLOOKUP($J219,異動保険料_店舗!$A$8:$J$19,8)</f>
        <v>#VALUE!</v>
      </c>
      <c r="M219" s="1" t="e">
        <f>VLOOKUP($J219,異動保険料_店舗!$A$8:$J$19,9)</f>
        <v>#VALUE!</v>
      </c>
      <c r="N219" s="1" t="e">
        <f>VLOOKUP($J219,異動保険料_店舗!$A$8:$J$19,10)</f>
        <v>#VALUE!</v>
      </c>
      <c r="O219" s="1" t="str">
        <f t="shared" si="27"/>
        <v/>
      </c>
      <c r="P219" s="1" t="e">
        <f t="shared" si="30"/>
        <v>#VALUE!</v>
      </c>
      <c r="Q219" s="1" t="e">
        <f>VLOOKUP($P219,異動保険料_店舗!$A$23:$J$33,7)</f>
        <v>#VALUE!</v>
      </c>
      <c r="R219" s="1" t="e">
        <f>VLOOKUP($P219,異動保険料_店舗!$A$23:$J$33,8)</f>
        <v>#VALUE!</v>
      </c>
      <c r="S219" s="1" t="e">
        <f>VLOOKUP($P219,異動保険料_店舗!$A$23:$J$33,9)</f>
        <v>#VALUE!</v>
      </c>
      <c r="T219" s="1" t="e">
        <f>IF($B219=異動保険料_店舗!$E$2,異動保険料_店舗!$H$4*-1,VLOOKUP($P219,異動保険料_店舗!$A$23:$J$34,10))</f>
        <v>#VALUE!</v>
      </c>
      <c r="U219" s="1" t="str">
        <f t="shared" si="31"/>
        <v/>
      </c>
      <c r="V219" s="1" t="e">
        <f t="shared" si="32"/>
        <v>#VALUE!</v>
      </c>
      <c r="W219" s="1" t="e">
        <f>VLOOKUP($J219,異動保険料_薬剤師!$A$8:$J$19,7)</f>
        <v>#VALUE!</v>
      </c>
      <c r="X219" s="1" t="e">
        <f>VLOOKUP($J219,異動保険料_薬剤師!$A$8:$J$19,8)</f>
        <v>#VALUE!</v>
      </c>
      <c r="Y219" s="1" t="e">
        <f>VLOOKUP($J219,異動保険料_薬剤師!$A$8:$J$19,9)</f>
        <v>#VALUE!</v>
      </c>
      <c r="Z219" s="1" t="e">
        <f>VLOOKUP($J219,異動保険料_薬剤師!$A$8:$J$19,10)</f>
        <v>#VALUE!</v>
      </c>
      <c r="AA219" s="1" t="str">
        <f t="shared" si="33"/>
        <v/>
      </c>
      <c r="AB219" s="1" t="e">
        <f t="shared" si="34"/>
        <v>#VALUE!</v>
      </c>
      <c r="AC219" s="1" t="e">
        <f>VLOOKUP($P219,異動保険料_店舗!$A$23:$J$33,7)</f>
        <v>#VALUE!</v>
      </c>
      <c r="AD219" s="1" t="e">
        <f>VLOOKUP($P219,異動保険料_店舗!$A$23:$J$33,8)</f>
        <v>#VALUE!</v>
      </c>
      <c r="AE219" s="1" t="e">
        <f>VLOOKUP($P219,異動保険料_店舗!$A$23:$J$33,9)</f>
        <v>#VALUE!</v>
      </c>
      <c r="AF219" s="1" t="e">
        <f>IF($B219=異動保険料_薬剤師!$E$2,異動保険料_薬剤師!$H$4*-1,VLOOKUP($P219,異動保険料_薬剤師!$A$23:$J$34,10))</f>
        <v>#VALUE!</v>
      </c>
    </row>
    <row r="220" spans="1:32" ht="18" customHeight="1">
      <c r="A220" s="4" t="str">
        <f t="shared" si="35"/>
        <v/>
      </c>
      <c r="B220" s="11"/>
      <c r="C220" s="9"/>
      <c r="D220" s="9"/>
      <c r="E220" s="10"/>
      <c r="F220" s="9"/>
      <c r="G220" s="9"/>
      <c r="H220" s="22" t="str">
        <f ca="1">IF(B220&gt;DATE(異動保険料_店舗!$B$1+1,2,14),"",IF($B220="","",IF($K$1=2,0,OFFSET($N220,0,$J$1+6*$K$1))))</f>
        <v/>
      </c>
      <c r="I220" s="1" t="str">
        <f t="shared" si="28"/>
        <v/>
      </c>
      <c r="J220" s="1" t="e">
        <f t="shared" si="29"/>
        <v>#VALUE!</v>
      </c>
      <c r="K220" s="1" t="e">
        <f>VLOOKUP($J220,異動保険料_店舗!$A$8:$J$19,7)</f>
        <v>#VALUE!</v>
      </c>
      <c r="L220" s="1" t="e">
        <f>VLOOKUP($J220,異動保険料_店舗!$A$8:$J$19,8)</f>
        <v>#VALUE!</v>
      </c>
      <c r="M220" s="1" t="e">
        <f>VLOOKUP($J220,異動保険料_店舗!$A$8:$J$19,9)</f>
        <v>#VALUE!</v>
      </c>
      <c r="N220" s="1" t="e">
        <f>VLOOKUP($J220,異動保険料_店舗!$A$8:$J$19,10)</f>
        <v>#VALUE!</v>
      </c>
      <c r="O220" s="1" t="str">
        <f t="shared" si="27"/>
        <v/>
      </c>
      <c r="P220" s="1" t="e">
        <f t="shared" si="30"/>
        <v>#VALUE!</v>
      </c>
      <c r="Q220" s="1" t="e">
        <f>VLOOKUP($P220,異動保険料_店舗!$A$23:$J$33,7)</f>
        <v>#VALUE!</v>
      </c>
      <c r="R220" s="1" t="e">
        <f>VLOOKUP($P220,異動保険料_店舗!$A$23:$J$33,8)</f>
        <v>#VALUE!</v>
      </c>
      <c r="S220" s="1" t="e">
        <f>VLOOKUP($P220,異動保険料_店舗!$A$23:$J$33,9)</f>
        <v>#VALUE!</v>
      </c>
      <c r="T220" s="1" t="e">
        <f>IF($B220=異動保険料_店舗!$E$2,異動保険料_店舗!$H$4*-1,VLOOKUP($P220,異動保険料_店舗!$A$23:$J$34,10))</f>
        <v>#VALUE!</v>
      </c>
      <c r="U220" s="1" t="str">
        <f t="shared" si="31"/>
        <v/>
      </c>
      <c r="V220" s="1" t="e">
        <f t="shared" si="32"/>
        <v>#VALUE!</v>
      </c>
      <c r="W220" s="1" t="e">
        <f>VLOOKUP($J220,異動保険料_薬剤師!$A$8:$J$19,7)</f>
        <v>#VALUE!</v>
      </c>
      <c r="X220" s="1" t="e">
        <f>VLOOKUP($J220,異動保険料_薬剤師!$A$8:$J$19,8)</f>
        <v>#VALUE!</v>
      </c>
      <c r="Y220" s="1" t="e">
        <f>VLOOKUP($J220,異動保険料_薬剤師!$A$8:$J$19,9)</f>
        <v>#VALUE!</v>
      </c>
      <c r="Z220" s="1" t="e">
        <f>VLOOKUP($J220,異動保険料_薬剤師!$A$8:$J$19,10)</f>
        <v>#VALUE!</v>
      </c>
      <c r="AA220" s="1" t="str">
        <f t="shared" si="33"/>
        <v/>
      </c>
      <c r="AB220" s="1" t="e">
        <f t="shared" si="34"/>
        <v>#VALUE!</v>
      </c>
      <c r="AC220" s="1" t="e">
        <f>VLOOKUP($P220,異動保険料_店舗!$A$23:$J$33,7)</f>
        <v>#VALUE!</v>
      </c>
      <c r="AD220" s="1" t="e">
        <f>VLOOKUP($P220,異動保険料_店舗!$A$23:$J$33,8)</f>
        <v>#VALUE!</v>
      </c>
      <c r="AE220" s="1" t="e">
        <f>VLOOKUP($P220,異動保険料_店舗!$A$23:$J$33,9)</f>
        <v>#VALUE!</v>
      </c>
      <c r="AF220" s="1" t="e">
        <f>IF($B220=異動保険料_薬剤師!$E$2,異動保険料_薬剤師!$H$4*-1,VLOOKUP($P220,異動保険料_薬剤師!$A$23:$J$34,10))</f>
        <v>#VALUE!</v>
      </c>
    </row>
    <row r="221" spans="1:32" ht="18" customHeight="1">
      <c r="A221" s="4" t="str">
        <f t="shared" si="35"/>
        <v/>
      </c>
      <c r="B221" s="11"/>
      <c r="C221" s="9"/>
      <c r="D221" s="9"/>
      <c r="E221" s="10"/>
      <c r="F221" s="9"/>
      <c r="G221" s="9"/>
      <c r="H221" s="22" t="str">
        <f ca="1">IF(B221&gt;DATE(異動保険料_店舗!$B$1+1,2,14),"",IF($B221="","",IF($K$1=2,0,OFFSET($N221,0,$J$1+6*$K$1))))</f>
        <v/>
      </c>
      <c r="I221" s="1" t="str">
        <f t="shared" si="28"/>
        <v/>
      </c>
      <c r="J221" s="1" t="e">
        <f t="shared" si="29"/>
        <v>#VALUE!</v>
      </c>
      <c r="K221" s="1" t="e">
        <f>VLOOKUP($J221,異動保険料_店舗!$A$8:$J$19,7)</f>
        <v>#VALUE!</v>
      </c>
      <c r="L221" s="1" t="e">
        <f>VLOOKUP($J221,異動保険料_店舗!$A$8:$J$19,8)</f>
        <v>#VALUE!</v>
      </c>
      <c r="M221" s="1" t="e">
        <f>VLOOKUP($J221,異動保険料_店舗!$A$8:$J$19,9)</f>
        <v>#VALUE!</v>
      </c>
      <c r="N221" s="1" t="e">
        <f>VLOOKUP($J221,異動保険料_店舗!$A$8:$J$19,10)</f>
        <v>#VALUE!</v>
      </c>
      <c r="O221" s="1" t="str">
        <f t="shared" si="27"/>
        <v/>
      </c>
      <c r="P221" s="1" t="e">
        <f t="shared" si="30"/>
        <v>#VALUE!</v>
      </c>
      <c r="Q221" s="1" t="e">
        <f>VLOOKUP($P221,異動保険料_店舗!$A$23:$J$33,7)</f>
        <v>#VALUE!</v>
      </c>
      <c r="R221" s="1" t="e">
        <f>VLOOKUP($P221,異動保険料_店舗!$A$23:$J$33,8)</f>
        <v>#VALUE!</v>
      </c>
      <c r="S221" s="1" t="e">
        <f>VLOOKUP($P221,異動保険料_店舗!$A$23:$J$33,9)</f>
        <v>#VALUE!</v>
      </c>
      <c r="T221" s="1" t="e">
        <f>IF($B221=異動保険料_店舗!$E$2,異動保険料_店舗!$H$4*-1,VLOOKUP($P221,異動保険料_店舗!$A$23:$J$34,10))</f>
        <v>#VALUE!</v>
      </c>
      <c r="U221" s="1" t="str">
        <f t="shared" si="31"/>
        <v/>
      </c>
      <c r="V221" s="1" t="e">
        <f t="shared" si="32"/>
        <v>#VALUE!</v>
      </c>
      <c r="W221" s="1" t="e">
        <f>VLOOKUP($J221,異動保険料_薬剤師!$A$8:$J$19,7)</f>
        <v>#VALUE!</v>
      </c>
      <c r="X221" s="1" t="e">
        <f>VLOOKUP($J221,異動保険料_薬剤師!$A$8:$J$19,8)</f>
        <v>#VALUE!</v>
      </c>
      <c r="Y221" s="1" t="e">
        <f>VLOOKUP($J221,異動保険料_薬剤師!$A$8:$J$19,9)</f>
        <v>#VALUE!</v>
      </c>
      <c r="Z221" s="1" t="e">
        <f>VLOOKUP($J221,異動保険料_薬剤師!$A$8:$J$19,10)</f>
        <v>#VALUE!</v>
      </c>
      <c r="AA221" s="1" t="str">
        <f t="shared" si="33"/>
        <v/>
      </c>
      <c r="AB221" s="1" t="e">
        <f t="shared" si="34"/>
        <v>#VALUE!</v>
      </c>
      <c r="AC221" s="1" t="e">
        <f>VLOOKUP($P221,異動保険料_店舗!$A$23:$J$33,7)</f>
        <v>#VALUE!</v>
      </c>
      <c r="AD221" s="1" t="e">
        <f>VLOOKUP($P221,異動保険料_店舗!$A$23:$J$33,8)</f>
        <v>#VALUE!</v>
      </c>
      <c r="AE221" s="1" t="e">
        <f>VLOOKUP($P221,異動保険料_店舗!$A$23:$J$33,9)</f>
        <v>#VALUE!</v>
      </c>
      <c r="AF221" s="1" t="e">
        <f>IF($B221=異動保険料_薬剤師!$E$2,異動保険料_薬剤師!$H$4*-1,VLOOKUP($P221,異動保険料_薬剤師!$A$23:$J$34,10))</f>
        <v>#VALUE!</v>
      </c>
    </row>
    <row r="222" spans="1:32" ht="22.2" customHeight="1">
      <c r="A222" s="4" t="str">
        <f t="shared" si="35"/>
        <v/>
      </c>
      <c r="B222" s="11"/>
      <c r="C222" s="9"/>
      <c r="D222" s="9"/>
      <c r="E222" s="10"/>
      <c r="F222" s="9"/>
      <c r="G222" s="9"/>
      <c r="H222" s="22" t="str">
        <f ca="1">IF(B222&gt;DATE(異動保険料_店舗!$B$1+1,2,14),"",IF($B222="","",IF($K$1=2,0,OFFSET($N222,0,$J$1+6*$K$1))))</f>
        <v/>
      </c>
      <c r="I222" s="1" t="str">
        <f t="shared" si="28"/>
        <v/>
      </c>
      <c r="J222" s="1" t="e">
        <f t="shared" si="29"/>
        <v>#VALUE!</v>
      </c>
      <c r="K222" s="1" t="e">
        <f>VLOOKUP($J222,異動保険料_店舗!$A$8:$J$19,7)</f>
        <v>#VALUE!</v>
      </c>
      <c r="L222" s="1" t="e">
        <f>VLOOKUP($J222,異動保険料_店舗!$A$8:$J$19,8)</f>
        <v>#VALUE!</v>
      </c>
      <c r="M222" s="1" t="e">
        <f>VLOOKUP($J222,異動保険料_店舗!$A$8:$J$19,9)</f>
        <v>#VALUE!</v>
      </c>
      <c r="N222" s="1" t="e">
        <f>VLOOKUP($J222,異動保険料_店舗!$A$8:$J$19,10)</f>
        <v>#VALUE!</v>
      </c>
      <c r="O222" s="1" t="str">
        <f t="shared" si="27"/>
        <v/>
      </c>
      <c r="P222" s="1" t="e">
        <f t="shared" si="30"/>
        <v>#VALUE!</v>
      </c>
      <c r="Q222" s="1" t="e">
        <f>VLOOKUP($P222,異動保険料_店舗!$A$23:$J$33,7)</f>
        <v>#VALUE!</v>
      </c>
      <c r="R222" s="1" t="e">
        <f>VLOOKUP($P222,異動保険料_店舗!$A$23:$J$33,8)</f>
        <v>#VALUE!</v>
      </c>
      <c r="S222" s="1" t="e">
        <f>VLOOKUP($P222,異動保険料_店舗!$A$23:$J$33,9)</f>
        <v>#VALUE!</v>
      </c>
      <c r="T222" s="1" t="e">
        <f>IF($B222=異動保険料_店舗!$E$2,異動保険料_店舗!$H$4*-1,VLOOKUP($P222,異動保険料_店舗!$A$23:$J$34,10))</f>
        <v>#VALUE!</v>
      </c>
      <c r="U222" s="1" t="str">
        <f t="shared" si="31"/>
        <v/>
      </c>
      <c r="V222" s="1" t="e">
        <f t="shared" si="32"/>
        <v>#VALUE!</v>
      </c>
      <c r="W222" s="1" t="e">
        <f>VLOOKUP($J222,異動保険料_薬剤師!$A$8:$J$19,7)</f>
        <v>#VALUE!</v>
      </c>
      <c r="X222" s="1" t="e">
        <f>VLOOKUP($J222,異動保険料_薬剤師!$A$8:$J$19,8)</f>
        <v>#VALUE!</v>
      </c>
      <c r="Y222" s="1" t="e">
        <f>VLOOKUP($J222,異動保険料_薬剤師!$A$8:$J$19,9)</f>
        <v>#VALUE!</v>
      </c>
      <c r="Z222" s="1" t="e">
        <f>VLOOKUP($J222,異動保険料_薬剤師!$A$8:$J$19,10)</f>
        <v>#VALUE!</v>
      </c>
      <c r="AA222" s="1" t="str">
        <f t="shared" si="33"/>
        <v/>
      </c>
      <c r="AB222" s="1" t="e">
        <f t="shared" si="34"/>
        <v>#VALUE!</v>
      </c>
      <c r="AC222" s="1" t="e">
        <f>VLOOKUP($P222,異動保険料_店舗!$A$23:$J$33,7)</f>
        <v>#VALUE!</v>
      </c>
      <c r="AD222" s="1" t="e">
        <f>VLOOKUP($P222,異動保険料_店舗!$A$23:$J$33,8)</f>
        <v>#VALUE!</v>
      </c>
      <c r="AE222" s="1" t="e">
        <f>VLOOKUP($P222,異動保険料_店舗!$A$23:$J$33,9)</f>
        <v>#VALUE!</v>
      </c>
      <c r="AF222" s="1" t="e">
        <f>IF($B222=異動保険料_薬剤師!$E$2,異動保険料_薬剤師!$H$4*-1,VLOOKUP($P222,異動保険料_薬剤師!$A$23:$J$34,10))</f>
        <v>#VALUE!</v>
      </c>
    </row>
    <row r="223" spans="1:32" ht="18" customHeight="1">
      <c r="A223" s="4" t="str">
        <f t="shared" si="35"/>
        <v/>
      </c>
      <c r="B223" s="11"/>
      <c r="C223" s="9"/>
      <c r="D223" s="9"/>
      <c r="E223" s="10"/>
      <c r="F223" s="9"/>
      <c r="G223" s="9"/>
      <c r="H223" s="22" t="str">
        <f ca="1">IF(B223&gt;DATE(異動保険料_店舗!$B$1+1,2,14),"",IF($B223="","",IF($K$1=2,0,OFFSET($N223,0,$J$1+6*$K$1))))</f>
        <v/>
      </c>
      <c r="I223" s="1" t="str">
        <f t="shared" si="28"/>
        <v/>
      </c>
      <c r="J223" s="1" t="e">
        <f t="shared" si="29"/>
        <v>#VALUE!</v>
      </c>
      <c r="K223" s="1" t="e">
        <f>VLOOKUP($J223,異動保険料_店舗!$A$8:$J$19,7)</f>
        <v>#VALUE!</v>
      </c>
      <c r="L223" s="1" t="e">
        <f>VLOOKUP($J223,異動保険料_店舗!$A$8:$J$19,8)</f>
        <v>#VALUE!</v>
      </c>
      <c r="M223" s="1" t="e">
        <f>VLOOKUP($J223,異動保険料_店舗!$A$8:$J$19,9)</f>
        <v>#VALUE!</v>
      </c>
      <c r="N223" s="1" t="e">
        <f>VLOOKUP($J223,異動保険料_店舗!$A$8:$J$19,10)</f>
        <v>#VALUE!</v>
      </c>
      <c r="O223" s="1" t="str">
        <f t="shared" si="27"/>
        <v/>
      </c>
      <c r="P223" s="1" t="e">
        <f t="shared" si="30"/>
        <v>#VALUE!</v>
      </c>
      <c r="Q223" s="1" t="e">
        <f>VLOOKUP($P223,異動保険料_店舗!$A$23:$J$33,7)</f>
        <v>#VALUE!</v>
      </c>
      <c r="R223" s="1" t="e">
        <f>VLOOKUP($P223,異動保険料_店舗!$A$23:$J$33,8)</f>
        <v>#VALUE!</v>
      </c>
      <c r="S223" s="1" t="e">
        <f>VLOOKUP($P223,異動保険料_店舗!$A$23:$J$33,9)</f>
        <v>#VALUE!</v>
      </c>
      <c r="T223" s="1" t="e">
        <f>IF($B223=異動保険料_店舗!$E$2,異動保険料_店舗!$H$4*-1,VLOOKUP($P223,異動保険料_店舗!$A$23:$J$34,10))</f>
        <v>#VALUE!</v>
      </c>
      <c r="U223" s="1" t="str">
        <f t="shared" si="31"/>
        <v/>
      </c>
      <c r="V223" s="1" t="e">
        <f t="shared" si="32"/>
        <v>#VALUE!</v>
      </c>
      <c r="W223" s="1" t="e">
        <f>VLOOKUP($J223,異動保険料_薬剤師!$A$8:$J$19,7)</f>
        <v>#VALUE!</v>
      </c>
      <c r="X223" s="1" t="e">
        <f>VLOOKUP($J223,異動保険料_薬剤師!$A$8:$J$19,8)</f>
        <v>#VALUE!</v>
      </c>
      <c r="Y223" s="1" t="e">
        <f>VLOOKUP($J223,異動保険料_薬剤師!$A$8:$J$19,9)</f>
        <v>#VALUE!</v>
      </c>
      <c r="Z223" s="1" t="e">
        <f>VLOOKUP($J223,異動保険料_薬剤師!$A$8:$J$19,10)</f>
        <v>#VALUE!</v>
      </c>
      <c r="AA223" s="1" t="str">
        <f t="shared" si="33"/>
        <v/>
      </c>
      <c r="AB223" s="1" t="e">
        <f t="shared" si="34"/>
        <v>#VALUE!</v>
      </c>
      <c r="AC223" s="1" t="e">
        <f>VLOOKUP($P223,異動保険料_店舗!$A$23:$J$33,7)</f>
        <v>#VALUE!</v>
      </c>
      <c r="AD223" s="1" t="e">
        <f>VLOOKUP($P223,異動保険料_店舗!$A$23:$J$33,8)</f>
        <v>#VALUE!</v>
      </c>
      <c r="AE223" s="1" t="e">
        <f>VLOOKUP($P223,異動保険料_店舗!$A$23:$J$33,9)</f>
        <v>#VALUE!</v>
      </c>
      <c r="AF223" s="1" t="e">
        <f>IF($B223=異動保険料_薬剤師!$E$2,異動保険料_薬剤師!$H$4*-1,VLOOKUP($P223,異動保険料_薬剤師!$A$23:$J$34,10))</f>
        <v>#VALUE!</v>
      </c>
    </row>
  </sheetData>
  <sheetProtection algorithmName="SHA-512" hashValue="1k9cbmaSKcQTzSbocuu3GZ30NfKS0f44hGfPwh1ExnG7+aEkaMMzuNX5/EbM8rL/5mosBk/8iCzw2WIsQdUFTw==" saltValue="ifEbgax46tNgbt0dp55ArQ==" spinCount="100000" sheet="1" objects="1" scenarios="1" selectLockedCells="1"/>
  <phoneticPr fontId="2"/>
  <conditionalFormatting sqref="C4:G223">
    <cfRule type="containsBlanks" dxfId="1" priority="2">
      <formula>LEN(TRIM(C4))=0</formula>
    </cfRule>
  </conditionalFormatting>
  <conditionalFormatting sqref="B4:B223">
    <cfRule type="containsBlanks" dxfId="0" priority="1">
      <formula>LEN(TRIM(B4))=0</formula>
    </cfRule>
  </conditionalFormatting>
  <dataValidations count="3">
    <dataValidation imeMode="hiragana" allowBlank="1" showInputMessage="1" showErrorMessage="1" sqref="F4:F223 C4:D223" xr:uid="{68F68B6F-87C8-4CC2-B8C1-05C88BB92D3E}"/>
    <dataValidation imeMode="off" allowBlank="1" showInputMessage="1" showErrorMessage="1" sqref="E4:E223 G4:H223" xr:uid="{CC4C3DB3-E27B-4B39-9B86-5B62B56C076A}"/>
    <dataValidation type="date" imeMode="halfAlpha" allowBlank="1" showInputMessage="1" showErrorMessage="1" sqref="B4:B223" xr:uid="{2A97AE2E-06E0-4839-98E9-5710A2ABF4C7}">
      <formula1>44972</formula1>
      <formula2>45336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6D51-ACE6-414D-BC0B-244B0DCADCD7}">
  <dimension ref="A1:K34"/>
  <sheetViews>
    <sheetView topLeftCell="A16" workbookViewId="0">
      <selection activeCell="C24" sqref="C24"/>
    </sheetView>
  </sheetViews>
  <sheetFormatPr defaultRowHeight="19.2" customHeight="1"/>
  <cols>
    <col min="1" max="1" width="8.88671875" style="2"/>
    <col min="2" max="2" width="8.21875" style="1" bestFit="1" customWidth="1"/>
    <col min="3" max="3" width="11.77734375" style="1" customWidth="1"/>
    <col min="4" max="4" width="3.77734375" style="1" bestFit="1" customWidth="1"/>
    <col min="5" max="5" width="11.77734375" style="1" customWidth="1"/>
    <col min="6" max="7" width="10.44140625" style="1" bestFit="1" customWidth="1"/>
    <col min="8" max="10" width="12.88671875" style="1" bestFit="1" customWidth="1"/>
    <col min="11" max="16384" width="8.88671875" style="1"/>
  </cols>
  <sheetData>
    <row r="1" spans="1:11" ht="19.2" customHeight="1">
      <c r="B1" s="24">
        <f>YEAR(E2)</f>
        <v>2023</v>
      </c>
      <c r="C1" s="1" t="s">
        <v>19</v>
      </c>
    </row>
    <row r="2" spans="1:11" ht="19.2" customHeight="1">
      <c r="C2" s="1" t="s">
        <v>20</v>
      </c>
      <c r="D2" s="2"/>
      <c r="E2" s="18">
        <v>44972</v>
      </c>
    </row>
    <row r="3" spans="1:11" ht="19.2" customHeight="1">
      <c r="C3" s="1" t="s">
        <v>21</v>
      </c>
      <c r="D3" s="2"/>
      <c r="E3" s="12" t="s">
        <v>12</v>
      </c>
      <c r="F3" s="1" t="s">
        <v>13</v>
      </c>
      <c r="G3" s="1" t="s">
        <v>14</v>
      </c>
      <c r="H3" s="1" t="s">
        <v>15</v>
      </c>
    </row>
    <row r="4" spans="1:11" ht="19.2" customHeight="1">
      <c r="C4" s="2" t="s">
        <v>22</v>
      </c>
      <c r="D4" s="2"/>
      <c r="E4" s="19">
        <v>2360</v>
      </c>
      <c r="F4" s="19">
        <v>1150</v>
      </c>
      <c r="G4" s="19">
        <v>120</v>
      </c>
      <c r="H4" s="20">
        <f>SUM(E4:G4)</f>
        <v>3630</v>
      </c>
      <c r="I4"/>
    </row>
    <row r="5" spans="1:11" ht="19.2" customHeight="1">
      <c r="C5" s="2"/>
      <c r="D5" s="2"/>
      <c r="E5" s="20"/>
      <c r="F5" s="20"/>
      <c r="G5" s="20"/>
      <c r="H5" s="20"/>
      <c r="I5"/>
    </row>
    <row r="6" spans="1:11" ht="19.2" customHeight="1">
      <c r="C6" s="1" t="s">
        <v>8</v>
      </c>
      <c r="D6" s="2"/>
      <c r="J6" s="2"/>
      <c r="K6" s="2"/>
    </row>
    <row r="7" spans="1:11" ht="19.2" customHeight="1">
      <c r="A7" s="2" t="s">
        <v>24</v>
      </c>
      <c r="B7" s="2" t="s">
        <v>9</v>
      </c>
      <c r="C7" s="2" t="s">
        <v>10</v>
      </c>
      <c r="D7" s="2"/>
      <c r="E7" s="2"/>
      <c r="F7" s="2" t="s">
        <v>11</v>
      </c>
      <c r="G7" s="12" t="s">
        <v>12</v>
      </c>
      <c r="H7" s="1" t="s">
        <v>13</v>
      </c>
      <c r="I7" s="1" t="s">
        <v>14</v>
      </c>
      <c r="J7" s="1" t="s">
        <v>15</v>
      </c>
    </row>
    <row r="8" spans="1:11" ht="19.2" customHeight="1">
      <c r="A8" s="2">
        <v>1</v>
      </c>
      <c r="B8" s="2">
        <v>2</v>
      </c>
      <c r="C8" s="21">
        <f>DATE($B$1,B8,15)</f>
        <v>44972</v>
      </c>
      <c r="D8" s="13" t="s">
        <v>16</v>
      </c>
      <c r="E8" s="21">
        <f>DATE($B$1,B8+1,14)</f>
        <v>44999</v>
      </c>
      <c r="F8" s="14">
        <v>12</v>
      </c>
      <c r="G8" s="15">
        <f>ROUND(E$4*$F8/12,-1)</f>
        <v>2360</v>
      </c>
      <c r="H8" s="15">
        <f t="shared" ref="H8:I17" si="0">ROUND(F$4*$F8/12,-1)</f>
        <v>1150</v>
      </c>
      <c r="I8" s="15">
        <f t="shared" si="0"/>
        <v>120</v>
      </c>
      <c r="J8" s="16">
        <f>SUM(G8:I8)</f>
        <v>3630</v>
      </c>
    </row>
    <row r="9" spans="1:11" ht="19.2" customHeight="1">
      <c r="A9" s="2">
        <f>A8+1</f>
        <v>2</v>
      </c>
      <c r="B9" s="2">
        <f>B8+1</f>
        <v>3</v>
      </c>
      <c r="C9" s="21">
        <f t="shared" ref="C9:C17" si="1">DATE($B$1,B9,15)</f>
        <v>45000</v>
      </c>
      <c r="D9" s="13" t="s">
        <v>16</v>
      </c>
      <c r="E9" s="21">
        <f t="shared" ref="E9:E17" si="2">DATE($B$1,B9+1,14)</f>
        <v>45030</v>
      </c>
      <c r="F9" s="14">
        <f>F8-1</f>
        <v>11</v>
      </c>
      <c r="G9" s="15">
        <f t="shared" ref="G9:G19" si="3">ROUND(E$4*$F9/12,-1)</f>
        <v>2160</v>
      </c>
      <c r="H9" s="17">
        <f>ROUND(F$4*$F9/12,-1)+10</f>
        <v>1060</v>
      </c>
      <c r="I9" s="15">
        <f t="shared" si="0"/>
        <v>110</v>
      </c>
      <c r="J9" s="16">
        <f t="shared" ref="J9:J19" si="4">SUM(G9:I9)</f>
        <v>3330</v>
      </c>
    </row>
    <row r="10" spans="1:11" ht="19.2" customHeight="1">
      <c r="A10" s="2">
        <f t="shared" ref="A10:A19" si="5">A9+1</f>
        <v>3</v>
      </c>
      <c r="B10" s="2">
        <f t="shared" ref="B10:B18" si="6">B9+1</f>
        <v>4</v>
      </c>
      <c r="C10" s="21">
        <f t="shared" si="1"/>
        <v>45031</v>
      </c>
      <c r="D10" s="13" t="s">
        <v>16</v>
      </c>
      <c r="E10" s="21">
        <f t="shared" si="2"/>
        <v>45060</v>
      </c>
      <c r="F10" s="14">
        <f t="shared" ref="F10:F19" si="7">F9-1</f>
        <v>10</v>
      </c>
      <c r="G10" s="15">
        <f t="shared" si="3"/>
        <v>1970</v>
      </c>
      <c r="H10" s="15">
        <f t="shared" ref="H10:H17" si="8">ROUND(F$4*$F10/12,-1)</f>
        <v>960</v>
      </c>
      <c r="I10" s="15">
        <f t="shared" si="0"/>
        <v>100</v>
      </c>
      <c r="J10" s="16">
        <f t="shared" si="4"/>
        <v>3030</v>
      </c>
    </row>
    <row r="11" spans="1:11" ht="19.2" customHeight="1">
      <c r="A11" s="2">
        <f t="shared" si="5"/>
        <v>4</v>
      </c>
      <c r="B11" s="2">
        <f t="shared" si="6"/>
        <v>5</v>
      </c>
      <c r="C11" s="21">
        <f t="shared" si="1"/>
        <v>45061</v>
      </c>
      <c r="D11" s="13" t="s">
        <v>16</v>
      </c>
      <c r="E11" s="21">
        <f t="shared" si="2"/>
        <v>45091</v>
      </c>
      <c r="F11" s="14">
        <f t="shared" si="7"/>
        <v>9</v>
      </c>
      <c r="G11" s="15">
        <f t="shared" si="3"/>
        <v>1770</v>
      </c>
      <c r="H11" s="15">
        <f t="shared" si="8"/>
        <v>860</v>
      </c>
      <c r="I11" s="15">
        <f t="shared" si="0"/>
        <v>90</v>
      </c>
      <c r="J11" s="16">
        <f t="shared" si="4"/>
        <v>2720</v>
      </c>
    </row>
    <row r="12" spans="1:11" ht="19.2" customHeight="1">
      <c r="A12" s="2">
        <f t="shared" si="5"/>
        <v>5</v>
      </c>
      <c r="B12" s="2">
        <f t="shared" si="6"/>
        <v>6</v>
      </c>
      <c r="C12" s="21">
        <f t="shared" si="1"/>
        <v>45092</v>
      </c>
      <c r="D12" s="13" t="s">
        <v>16</v>
      </c>
      <c r="E12" s="21">
        <f t="shared" si="2"/>
        <v>45121</v>
      </c>
      <c r="F12" s="14">
        <f t="shared" si="7"/>
        <v>8</v>
      </c>
      <c r="G12" s="15">
        <f t="shared" si="3"/>
        <v>1570</v>
      </c>
      <c r="H12" s="15">
        <f t="shared" si="8"/>
        <v>770</v>
      </c>
      <c r="I12" s="15">
        <f t="shared" si="0"/>
        <v>80</v>
      </c>
      <c r="J12" s="16">
        <f t="shared" si="4"/>
        <v>2420</v>
      </c>
    </row>
    <row r="13" spans="1:11" ht="19.2" customHeight="1">
      <c r="A13" s="2">
        <f t="shared" si="5"/>
        <v>6</v>
      </c>
      <c r="B13" s="2">
        <f t="shared" si="6"/>
        <v>7</v>
      </c>
      <c r="C13" s="21">
        <f t="shared" si="1"/>
        <v>45122</v>
      </c>
      <c r="D13" s="13" t="s">
        <v>16</v>
      </c>
      <c r="E13" s="21">
        <f t="shared" si="2"/>
        <v>45152</v>
      </c>
      <c r="F13" s="14">
        <f t="shared" si="7"/>
        <v>7</v>
      </c>
      <c r="G13" s="15">
        <f t="shared" si="3"/>
        <v>1380</v>
      </c>
      <c r="H13" s="15">
        <f t="shared" si="8"/>
        <v>670</v>
      </c>
      <c r="I13" s="15">
        <f t="shared" si="0"/>
        <v>70</v>
      </c>
      <c r="J13" s="16">
        <f t="shared" si="4"/>
        <v>2120</v>
      </c>
    </row>
    <row r="14" spans="1:11" ht="19.2" customHeight="1">
      <c r="A14" s="2">
        <f t="shared" si="5"/>
        <v>7</v>
      </c>
      <c r="B14" s="2">
        <f t="shared" si="6"/>
        <v>8</v>
      </c>
      <c r="C14" s="21">
        <f t="shared" si="1"/>
        <v>45153</v>
      </c>
      <c r="D14" s="13" t="s">
        <v>16</v>
      </c>
      <c r="E14" s="21">
        <f t="shared" si="2"/>
        <v>45183</v>
      </c>
      <c r="F14" s="14">
        <f t="shared" si="7"/>
        <v>6</v>
      </c>
      <c r="G14" s="15">
        <f t="shared" si="3"/>
        <v>1180</v>
      </c>
      <c r="H14" s="15">
        <f t="shared" si="8"/>
        <v>580</v>
      </c>
      <c r="I14" s="15">
        <f t="shared" si="0"/>
        <v>60</v>
      </c>
      <c r="J14" s="16">
        <f t="shared" si="4"/>
        <v>1820</v>
      </c>
    </row>
    <row r="15" spans="1:11" ht="19.2" customHeight="1">
      <c r="A15" s="2">
        <f t="shared" si="5"/>
        <v>8</v>
      </c>
      <c r="B15" s="2">
        <f t="shared" si="6"/>
        <v>9</v>
      </c>
      <c r="C15" s="21">
        <f t="shared" si="1"/>
        <v>45184</v>
      </c>
      <c r="D15" s="13" t="s">
        <v>16</v>
      </c>
      <c r="E15" s="21">
        <f t="shared" si="2"/>
        <v>45213</v>
      </c>
      <c r="F15" s="14">
        <f t="shared" si="7"/>
        <v>5</v>
      </c>
      <c r="G15" s="15">
        <f t="shared" si="3"/>
        <v>980</v>
      </c>
      <c r="H15" s="15">
        <f t="shared" si="8"/>
        <v>480</v>
      </c>
      <c r="I15" s="15">
        <f t="shared" si="0"/>
        <v>50</v>
      </c>
      <c r="J15" s="16">
        <f t="shared" si="4"/>
        <v>1510</v>
      </c>
    </row>
    <row r="16" spans="1:11" ht="19.2" customHeight="1">
      <c r="A16" s="2">
        <f t="shared" si="5"/>
        <v>9</v>
      </c>
      <c r="B16" s="2">
        <f t="shared" si="6"/>
        <v>10</v>
      </c>
      <c r="C16" s="21">
        <f t="shared" si="1"/>
        <v>45214</v>
      </c>
      <c r="D16" s="13" t="s">
        <v>16</v>
      </c>
      <c r="E16" s="21">
        <f t="shared" si="2"/>
        <v>45244</v>
      </c>
      <c r="F16" s="14">
        <f t="shared" si="7"/>
        <v>4</v>
      </c>
      <c r="G16" s="15">
        <f t="shared" si="3"/>
        <v>790</v>
      </c>
      <c r="H16" s="15">
        <f t="shared" si="8"/>
        <v>380</v>
      </c>
      <c r="I16" s="15">
        <f t="shared" si="0"/>
        <v>40</v>
      </c>
      <c r="J16" s="16">
        <f t="shared" si="4"/>
        <v>1210</v>
      </c>
    </row>
    <row r="17" spans="1:10" ht="19.2" customHeight="1">
      <c r="A17" s="2">
        <f t="shared" si="5"/>
        <v>10</v>
      </c>
      <c r="B17" s="2">
        <f t="shared" si="6"/>
        <v>11</v>
      </c>
      <c r="C17" s="21">
        <f t="shared" si="1"/>
        <v>45245</v>
      </c>
      <c r="D17" s="13" t="s">
        <v>16</v>
      </c>
      <c r="E17" s="21">
        <f t="shared" si="2"/>
        <v>45274</v>
      </c>
      <c r="F17" s="14">
        <f t="shared" si="7"/>
        <v>3</v>
      </c>
      <c r="G17" s="15">
        <f t="shared" si="3"/>
        <v>590</v>
      </c>
      <c r="H17" s="15">
        <f t="shared" si="8"/>
        <v>290</v>
      </c>
      <c r="I17" s="15">
        <f t="shared" si="0"/>
        <v>30</v>
      </c>
      <c r="J17" s="16">
        <f t="shared" si="4"/>
        <v>910</v>
      </c>
    </row>
    <row r="18" spans="1:10" ht="19.2" customHeight="1">
      <c r="A18" s="2">
        <f t="shared" si="5"/>
        <v>11</v>
      </c>
      <c r="B18" s="2">
        <f t="shared" si="6"/>
        <v>12</v>
      </c>
      <c r="C18" s="21">
        <f>DATE($B$1,B18,15)</f>
        <v>45275</v>
      </c>
      <c r="D18" s="13" t="s">
        <v>16</v>
      </c>
      <c r="E18" s="21">
        <f>DATE($B$1+1,B18+1,14)</f>
        <v>45671</v>
      </c>
      <c r="F18" s="14">
        <f t="shared" si="7"/>
        <v>2</v>
      </c>
      <c r="G18" s="17">
        <f>ROUND(E$4*$F18/12,-1)+10</f>
        <v>400</v>
      </c>
      <c r="H18" s="15">
        <f t="shared" ref="H18" si="9">ROUND(F$4*$F18/12,-1)</f>
        <v>190</v>
      </c>
      <c r="I18" s="15">
        <f t="shared" ref="I18:I19" si="10">ROUND(G$4*$F18/12,-1)</f>
        <v>20</v>
      </c>
      <c r="J18" s="16">
        <f t="shared" si="4"/>
        <v>610</v>
      </c>
    </row>
    <row r="19" spans="1:10" ht="19.2" customHeight="1">
      <c r="A19" s="2">
        <f t="shared" si="5"/>
        <v>12</v>
      </c>
      <c r="B19" s="2">
        <v>1</v>
      </c>
      <c r="C19" s="21">
        <f>DATE($B$1+1,B19,15)</f>
        <v>45306</v>
      </c>
      <c r="D19" s="13" t="s">
        <v>16</v>
      </c>
      <c r="E19" s="21">
        <f>DATE($B$1+1,B19+1,14)</f>
        <v>45336</v>
      </c>
      <c r="F19" s="14">
        <f t="shared" si="7"/>
        <v>1</v>
      </c>
      <c r="G19" s="15">
        <f t="shared" si="3"/>
        <v>200</v>
      </c>
      <c r="H19" s="17">
        <f>ROUND(F$4*$F19/12,-1)-10</f>
        <v>90</v>
      </c>
      <c r="I19" s="15">
        <f t="shared" si="10"/>
        <v>10</v>
      </c>
      <c r="J19" s="16">
        <f t="shared" si="4"/>
        <v>300</v>
      </c>
    </row>
    <row r="20" spans="1:10" ht="19.2" customHeight="1">
      <c r="B20" s="2"/>
      <c r="C20" s="2"/>
      <c r="D20" s="2"/>
      <c r="E20" s="2"/>
      <c r="F20" s="2"/>
      <c r="G20" s="2"/>
      <c r="H20" s="2"/>
      <c r="I20" s="2"/>
    </row>
    <row r="21" spans="1:10" ht="19.2" customHeight="1">
      <c r="B21" s="2"/>
      <c r="C21" s="2" t="s">
        <v>23</v>
      </c>
      <c r="D21" s="2"/>
      <c r="E21" s="2"/>
      <c r="F21" s="2"/>
      <c r="G21" s="2"/>
      <c r="H21" s="2"/>
      <c r="I21" s="2"/>
    </row>
    <row r="22" spans="1:10" ht="19.2" customHeight="1">
      <c r="A22" s="2" t="s">
        <v>24</v>
      </c>
      <c r="B22" s="2" t="s">
        <v>17</v>
      </c>
      <c r="C22" s="2" t="s">
        <v>18</v>
      </c>
      <c r="D22" s="2"/>
      <c r="E22" s="2"/>
      <c r="F22" s="2" t="s">
        <v>11</v>
      </c>
      <c r="G22" s="12" t="s">
        <v>12</v>
      </c>
      <c r="H22" s="1" t="s">
        <v>13</v>
      </c>
      <c r="I22" s="1" t="s">
        <v>14</v>
      </c>
      <c r="J22" s="1" t="s">
        <v>15</v>
      </c>
    </row>
    <row r="23" spans="1:10" ht="19.2" customHeight="1">
      <c r="A23" s="2">
        <v>1</v>
      </c>
      <c r="B23" s="2">
        <v>2</v>
      </c>
      <c r="C23" s="21">
        <f>DATE($B$1,B23,16)</f>
        <v>44973</v>
      </c>
      <c r="D23" s="13" t="s">
        <v>16</v>
      </c>
      <c r="E23" s="21">
        <f>DATE($B$1,B23+1,15)</f>
        <v>45000</v>
      </c>
      <c r="F23" s="14">
        <v>1</v>
      </c>
      <c r="G23" s="15">
        <f t="shared" ref="G23:G34" si="11">ROUND(E$4*(12-$F23)/12,-1)*-1</f>
        <v>-2160</v>
      </c>
      <c r="H23" s="17">
        <f>(ROUND(F$4*(12-$F23)/12,-1)+10)*-1</f>
        <v>-1060</v>
      </c>
      <c r="I23" s="15">
        <f>ROUND(G$4*(12-$F23)/12,-1)*-1</f>
        <v>-110</v>
      </c>
      <c r="J23" s="16">
        <f t="shared" ref="J23:J34" si="12">SUM(G23:I23)</f>
        <v>-3330</v>
      </c>
    </row>
    <row r="24" spans="1:10" ht="19.2" customHeight="1">
      <c r="A24" s="2">
        <f>A23+1</f>
        <v>2</v>
      </c>
      <c r="B24" s="2">
        <f>B23+1</f>
        <v>3</v>
      </c>
      <c r="C24" s="21">
        <f>DATE($B$1,B24,16)</f>
        <v>45001</v>
      </c>
      <c r="D24" s="13" t="s">
        <v>16</v>
      </c>
      <c r="E24" s="21">
        <f t="shared" ref="E24:E32" si="13">DATE($B$1,B24+1,15)</f>
        <v>45031</v>
      </c>
      <c r="F24" s="14">
        <f>F23+1</f>
        <v>2</v>
      </c>
      <c r="G24" s="15">
        <f t="shared" si="11"/>
        <v>-1970</v>
      </c>
      <c r="H24" s="15">
        <f t="shared" ref="H24:H31" si="14">ROUND(F$4*(12-$F24)/12,-1)*-1</f>
        <v>-960</v>
      </c>
      <c r="I24" s="15">
        <f t="shared" ref="I24:I34" si="15">ROUND(G$4*(12-$F24)/12,-1)*-1</f>
        <v>-100</v>
      </c>
      <c r="J24" s="16">
        <f t="shared" si="12"/>
        <v>-3030</v>
      </c>
    </row>
    <row r="25" spans="1:10" ht="19.2" customHeight="1">
      <c r="A25" s="2">
        <f t="shared" ref="A25:A34" si="16">A24+1</f>
        <v>3</v>
      </c>
      <c r="B25" s="2">
        <f t="shared" ref="B25:B33" si="17">B24+1</f>
        <v>4</v>
      </c>
      <c r="C25" s="21">
        <f t="shared" ref="C25:C33" si="18">DATE($B$1,B25,16)</f>
        <v>45032</v>
      </c>
      <c r="D25" s="13" t="s">
        <v>16</v>
      </c>
      <c r="E25" s="21">
        <f t="shared" si="13"/>
        <v>45061</v>
      </c>
      <c r="F25" s="14">
        <f t="shared" ref="F25:F34" si="19">F24+1</f>
        <v>3</v>
      </c>
      <c r="G25" s="15">
        <f t="shared" si="11"/>
        <v>-1770</v>
      </c>
      <c r="H25" s="15">
        <f t="shared" si="14"/>
        <v>-860</v>
      </c>
      <c r="I25" s="15">
        <f t="shared" si="15"/>
        <v>-90</v>
      </c>
      <c r="J25" s="16">
        <f t="shared" si="12"/>
        <v>-2720</v>
      </c>
    </row>
    <row r="26" spans="1:10" ht="19.2" customHeight="1">
      <c r="A26" s="2">
        <f t="shared" si="16"/>
        <v>4</v>
      </c>
      <c r="B26" s="2">
        <f t="shared" si="17"/>
        <v>5</v>
      </c>
      <c r="C26" s="21">
        <f t="shared" si="18"/>
        <v>45062</v>
      </c>
      <c r="D26" s="13" t="s">
        <v>16</v>
      </c>
      <c r="E26" s="21">
        <f t="shared" si="13"/>
        <v>45092</v>
      </c>
      <c r="F26" s="14">
        <f t="shared" si="19"/>
        <v>4</v>
      </c>
      <c r="G26" s="15">
        <f t="shared" si="11"/>
        <v>-1570</v>
      </c>
      <c r="H26" s="15">
        <f t="shared" si="14"/>
        <v>-770</v>
      </c>
      <c r="I26" s="15">
        <f t="shared" si="15"/>
        <v>-80</v>
      </c>
      <c r="J26" s="16">
        <f t="shared" si="12"/>
        <v>-2420</v>
      </c>
    </row>
    <row r="27" spans="1:10" ht="19.2" customHeight="1">
      <c r="A27" s="2">
        <f t="shared" si="16"/>
        <v>5</v>
      </c>
      <c r="B27" s="2">
        <f t="shared" si="17"/>
        <v>6</v>
      </c>
      <c r="C27" s="21">
        <f t="shared" si="18"/>
        <v>45093</v>
      </c>
      <c r="D27" s="13" t="s">
        <v>16</v>
      </c>
      <c r="E27" s="21">
        <f t="shared" si="13"/>
        <v>45122</v>
      </c>
      <c r="F27" s="14">
        <f t="shared" si="19"/>
        <v>5</v>
      </c>
      <c r="G27" s="15">
        <f t="shared" si="11"/>
        <v>-1380</v>
      </c>
      <c r="H27" s="15">
        <f t="shared" si="14"/>
        <v>-670</v>
      </c>
      <c r="I27" s="15">
        <f t="shared" si="15"/>
        <v>-70</v>
      </c>
      <c r="J27" s="16">
        <f t="shared" si="12"/>
        <v>-2120</v>
      </c>
    </row>
    <row r="28" spans="1:10" ht="19.2" customHeight="1">
      <c r="A28" s="2">
        <f t="shared" si="16"/>
        <v>6</v>
      </c>
      <c r="B28" s="2">
        <f t="shared" si="17"/>
        <v>7</v>
      </c>
      <c r="C28" s="21">
        <f t="shared" si="18"/>
        <v>45123</v>
      </c>
      <c r="D28" s="13" t="s">
        <v>16</v>
      </c>
      <c r="E28" s="21">
        <f t="shared" si="13"/>
        <v>45153</v>
      </c>
      <c r="F28" s="14">
        <f t="shared" si="19"/>
        <v>6</v>
      </c>
      <c r="G28" s="15">
        <f t="shared" si="11"/>
        <v>-1180</v>
      </c>
      <c r="H28" s="15">
        <f t="shared" si="14"/>
        <v>-580</v>
      </c>
      <c r="I28" s="15">
        <f t="shared" si="15"/>
        <v>-60</v>
      </c>
      <c r="J28" s="16">
        <f t="shared" si="12"/>
        <v>-1820</v>
      </c>
    </row>
    <row r="29" spans="1:10" ht="19.2" customHeight="1">
      <c r="A29" s="2">
        <f t="shared" si="16"/>
        <v>7</v>
      </c>
      <c r="B29" s="2">
        <f t="shared" si="17"/>
        <v>8</v>
      </c>
      <c r="C29" s="21">
        <f t="shared" si="18"/>
        <v>45154</v>
      </c>
      <c r="D29" s="13" t="s">
        <v>16</v>
      </c>
      <c r="E29" s="21">
        <f t="shared" si="13"/>
        <v>45184</v>
      </c>
      <c r="F29" s="14">
        <f t="shared" si="19"/>
        <v>7</v>
      </c>
      <c r="G29" s="15">
        <f t="shared" si="11"/>
        <v>-980</v>
      </c>
      <c r="H29" s="15">
        <f t="shared" si="14"/>
        <v>-480</v>
      </c>
      <c r="I29" s="15">
        <f t="shared" si="15"/>
        <v>-50</v>
      </c>
      <c r="J29" s="16">
        <f t="shared" si="12"/>
        <v>-1510</v>
      </c>
    </row>
    <row r="30" spans="1:10" ht="19.2" customHeight="1">
      <c r="A30" s="2">
        <f t="shared" si="16"/>
        <v>8</v>
      </c>
      <c r="B30" s="2">
        <f t="shared" si="17"/>
        <v>9</v>
      </c>
      <c r="C30" s="21">
        <f t="shared" si="18"/>
        <v>45185</v>
      </c>
      <c r="D30" s="13" t="s">
        <v>16</v>
      </c>
      <c r="E30" s="21">
        <f t="shared" si="13"/>
        <v>45214</v>
      </c>
      <c r="F30" s="14">
        <f t="shared" si="19"/>
        <v>8</v>
      </c>
      <c r="G30" s="15">
        <f t="shared" si="11"/>
        <v>-790</v>
      </c>
      <c r="H30" s="15">
        <f t="shared" si="14"/>
        <v>-380</v>
      </c>
      <c r="I30" s="15">
        <f t="shared" si="15"/>
        <v>-40</v>
      </c>
      <c r="J30" s="16">
        <f t="shared" si="12"/>
        <v>-1210</v>
      </c>
    </row>
    <row r="31" spans="1:10" ht="19.2" customHeight="1">
      <c r="A31" s="2">
        <f t="shared" si="16"/>
        <v>9</v>
      </c>
      <c r="B31" s="2">
        <f t="shared" si="17"/>
        <v>10</v>
      </c>
      <c r="C31" s="21">
        <f t="shared" si="18"/>
        <v>45215</v>
      </c>
      <c r="D31" s="13" t="s">
        <v>16</v>
      </c>
      <c r="E31" s="21">
        <f t="shared" si="13"/>
        <v>45245</v>
      </c>
      <c r="F31" s="14">
        <f t="shared" si="19"/>
        <v>9</v>
      </c>
      <c r="G31" s="15">
        <f t="shared" si="11"/>
        <v>-590</v>
      </c>
      <c r="H31" s="15">
        <f t="shared" si="14"/>
        <v>-290</v>
      </c>
      <c r="I31" s="15">
        <f t="shared" si="15"/>
        <v>-30</v>
      </c>
      <c r="J31" s="16">
        <f t="shared" si="12"/>
        <v>-910</v>
      </c>
    </row>
    <row r="32" spans="1:10" ht="19.2" customHeight="1">
      <c r="A32" s="2">
        <f t="shared" si="16"/>
        <v>10</v>
      </c>
      <c r="B32" s="2">
        <f t="shared" si="17"/>
        <v>11</v>
      </c>
      <c r="C32" s="21">
        <f t="shared" si="18"/>
        <v>45246</v>
      </c>
      <c r="D32" s="13" t="s">
        <v>16</v>
      </c>
      <c r="E32" s="21">
        <f t="shared" si="13"/>
        <v>45275</v>
      </c>
      <c r="F32" s="14">
        <f t="shared" si="19"/>
        <v>10</v>
      </c>
      <c r="G32" s="15">
        <f t="shared" si="11"/>
        <v>-390</v>
      </c>
      <c r="H32" s="17">
        <f>(ROUND(F$4*(12-$F32)/12,-1)+10)*-1</f>
        <v>-200</v>
      </c>
      <c r="I32" s="15">
        <f t="shared" si="15"/>
        <v>-20</v>
      </c>
      <c r="J32" s="16">
        <f t="shared" si="12"/>
        <v>-610</v>
      </c>
    </row>
    <row r="33" spans="1:10" ht="19.2" customHeight="1">
      <c r="A33" s="2">
        <f t="shared" si="16"/>
        <v>11</v>
      </c>
      <c r="B33" s="2">
        <f t="shared" si="17"/>
        <v>12</v>
      </c>
      <c r="C33" s="21">
        <f t="shared" si="18"/>
        <v>45276</v>
      </c>
      <c r="D33" s="13" t="s">
        <v>16</v>
      </c>
      <c r="E33" s="21">
        <f>DATE($B$1+1,B33+1,15)</f>
        <v>45672</v>
      </c>
      <c r="F33" s="14">
        <f t="shared" si="19"/>
        <v>11</v>
      </c>
      <c r="G33" s="15">
        <f t="shared" si="11"/>
        <v>-200</v>
      </c>
      <c r="H33" s="17">
        <f>(ROUND(F$4*(12-$F33)/12,-1)-10)*-1</f>
        <v>-90</v>
      </c>
      <c r="I33" s="15">
        <f t="shared" si="15"/>
        <v>-10</v>
      </c>
      <c r="J33" s="16">
        <f t="shared" si="12"/>
        <v>-300</v>
      </c>
    </row>
    <row r="34" spans="1:10" ht="19.2" customHeight="1">
      <c r="A34" s="2">
        <f t="shared" si="16"/>
        <v>12</v>
      </c>
      <c r="B34" s="2">
        <v>1</v>
      </c>
      <c r="C34" s="21">
        <f>DATE($B$1+1,B34,16)</f>
        <v>45307</v>
      </c>
      <c r="D34" s="13" t="s">
        <v>16</v>
      </c>
      <c r="E34" s="21">
        <f>DATE($B$1+1,B34+1,15)</f>
        <v>45337</v>
      </c>
      <c r="F34" s="14">
        <f t="shared" si="19"/>
        <v>12</v>
      </c>
      <c r="G34" s="15">
        <f t="shared" si="11"/>
        <v>0</v>
      </c>
      <c r="H34" s="15">
        <f>ROUND(F$4*(12-$F34)/12,-1)*-1</f>
        <v>0</v>
      </c>
      <c r="I34" s="15">
        <f t="shared" si="15"/>
        <v>0</v>
      </c>
      <c r="J34" s="16">
        <f t="shared" si="12"/>
        <v>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A4F43-57CE-4732-BF04-D8B86F1BFE13}">
  <dimension ref="A1:K34"/>
  <sheetViews>
    <sheetView workbookViewId="0">
      <selection activeCell="C24" sqref="C24"/>
    </sheetView>
  </sheetViews>
  <sheetFormatPr defaultRowHeight="19.2" customHeight="1"/>
  <cols>
    <col min="1" max="1" width="8.88671875" style="2"/>
    <col min="2" max="2" width="8.21875" style="1" bestFit="1" customWidth="1"/>
    <col min="3" max="3" width="11.77734375" style="1" customWidth="1"/>
    <col min="4" max="4" width="3.77734375" style="1" bestFit="1" customWidth="1"/>
    <col min="5" max="5" width="11.77734375" style="1" customWidth="1"/>
    <col min="6" max="7" width="10.44140625" style="1" bestFit="1" customWidth="1"/>
    <col min="8" max="10" width="12.88671875" style="1" bestFit="1" customWidth="1"/>
    <col min="11" max="16384" width="8.88671875" style="1"/>
  </cols>
  <sheetData>
    <row r="1" spans="1:11" ht="19.2" customHeight="1">
      <c r="B1" s="24">
        <f>異動保険料_店舗!B1</f>
        <v>2023</v>
      </c>
      <c r="C1" s="1" t="s">
        <v>19</v>
      </c>
    </row>
    <row r="2" spans="1:11" ht="19.2" customHeight="1">
      <c r="C2" s="1" t="s">
        <v>20</v>
      </c>
      <c r="D2" s="2"/>
      <c r="E2" s="12">
        <f>異動保険料_店舗!E2</f>
        <v>44972</v>
      </c>
    </row>
    <row r="3" spans="1:11" ht="19.2" customHeight="1">
      <c r="C3" s="1" t="s">
        <v>21</v>
      </c>
      <c r="D3" s="2"/>
      <c r="E3" s="12" t="s">
        <v>12</v>
      </c>
      <c r="F3" s="1" t="s">
        <v>13</v>
      </c>
      <c r="G3" s="1" t="s">
        <v>14</v>
      </c>
      <c r="H3" s="1" t="s">
        <v>15</v>
      </c>
    </row>
    <row r="4" spans="1:11" ht="19.2" customHeight="1">
      <c r="C4" s="2" t="s">
        <v>22</v>
      </c>
      <c r="D4" s="2"/>
      <c r="E4" s="19">
        <v>2570</v>
      </c>
      <c r="F4" s="20">
        <v>0</v>
      </c>
      <c r="G4" s="20">
        <v>0</v>
      </c>
      <c r="H4" s="20">
        <f>SUM(E4:G4)</f>
        <v>2570</v>
      </c>
      <c r="I4"/>
    </row>
    <row r="5" spans="1:11" ht="19.2" customHeight="1">
      <c r="C5" s="2"/>
      <c r="D5" s="2"/>
      <c r="E5" s="20"/>
      <c r="F5" s="20"/>
      <c r="G5" s="20"/>
      <c r="H5" s="20"/>
      <c r="I5"/>
    </row>
    <row r="6" spans="1:11" ht="19.2" customHeight="1">
      <c r="C6" s="1" t="s">
        <v>8</v>
      </c>
      <c r="D6" s="2"/>
      <c r="J6" s="2"/>
      <c r="K6" s="2"/>
    </row>
    <row r="7" spans="1:11" ht="19.2" customHeight="1">
      <c r="A7" s="2" t="s">
        <v>24</v>
      </c>
      <c r="B7" s="2" t="s">
        <v>9</v>
      </c>
      <c r="C7" s="2" t="s">
        <v>10</v>
      </c>
      <c r="D7" s="2"/>
      <c r="E7" s="2"/>
      <c r="F7" s="2" t="s">
        <v>11</v>
      </c>
      <c r="G7" s="12" t="s">
        <v>12</v>
      </c>
      <c r="H7" s="1" t="s">
        <v>13</v>
      </c>
      <c r="I7" s="1" t="s">
        <v>14</v>
      </c>
      <c r="J7" s="1" t="s">
        <v>15</v>
      </c>
    </row>
    <row r="8" spans="1:11" ht="19.2" customHeight="1">
      <c r="A8" s="2">
        <v>1</v>
      </c>
      <c r="B8" s="2">
        <v>2</v>
      </c>
      <c r="C8" s="21">
        <f>DATE($B$1,B8,15)</f>
        <v>44972</v>
      </c>
      <c r="D8" s="13" t="s">
        <v>16</v>
      </c>
      <c r="E8" s="21">
        <f>DATE($B$1,B8+1,14)</f>
        <v>44999</v>
      </c>
      <c r="F8" s="14">
        <v>12</v>
      </c>
      <c r="G8" s="15">
        <f>ROUND(E$4*$F8/12,-1)</f>
        <v>2570</v>
      </c>
      <c r="H8" s="15">
        <f t="shared" ref="H8:I19" si="0">ROUND(F$4*$F8/12,-1)</f>
        <v>0</v>
      </c>
      <c r="I8" s="15">
        <f t="shared" si="0"/>
        <v>0</v>
      </c>
      <c r="J8" s="16">
        <f>SUM(G8:I8)</f>
        <v>2570</v>
      </c>
    </row>
    <row r="9" spans="1:11" ht="19.2" customHeight="1">
      <c r="A9" s="2">
        <f>A8+1</f>
        <v>2</v>
      </c>
      <c r="B9" s="2">
        <f>B8+1</f>
        <v>3</v>
      </c>
      <c r="C9" s="21">
        <f t="shared" ref="C9:C17" si="1">DATE($B$1,B9,15)</f>
        <v>45000</v>
      </c>
      <c r="D9" s="13" t="s">
        <v>16</v>
      </c>
      <c r="E9" s="21">
        <f t="shared" ref="E9:E17" si="2">DATE($B$1,B9+1,14)</f>
        <v>45030</v>
      </c>
      <c r="F9" s="14">
        <f>F8-1</f>
        <v>11</v>
      </c>
      <c r="G9" s="15">
        <f t="shared" ref="G9:H19" si="3">ROUND(E$4*$F9/12,-1)</f>
        <v>2360</v>
      </c>
      <c r="H9" s="15">
        <v>0</v>
      </c>
      <c r="I9" s="15">
        <f t="shared" si="0"/>
        <v>0</v>
      </c>
      <c r="J9" s="16">
        <f t="shared" ref="J9:J19" si="4">SUM(G9:I9)</f>
        <v>2360</v>
      </c>
    </row>
    <row r="10" spans="1:11" ht="19.2" customHeight="1">
      <c r="A10" s="2">
        <f t="shared" ref="A10:B19" si="5">A9+1</f>
        <v>3</v>
      </c>
      <c r="B10" s="2">
        <f t="shared" si="5"/>
        <v>4</v>
      </c>
      <c r="C10" s="21">
        <f t="shared" si="1"/>
        <v>45031</v>
      </c>
      <c r="D10" s="13" t="s">
        <v>16</v>
      </c>
      <c r="E10" s="21">
        <f t="shared" si="2"/>
        <v>45060</v>
      </c>
      <c r="F10" s="14">
        <f t="shared" ref="F10:F19" si="6">F9-1</f>
        <v>10</v>
      </c>
      <c r="G10" s="15">
        <f t="shared" si="3"/>
        <v>2140</v>
      </c>
      <c r="H10" s="15">
        <f t="shared" si="3"/>
        <v>0</v>
      </c>
      <c r="I10" s="15">
        <f t="shared" si="0"/>
        <v>0</v>
      </c>
      <c r="J10" s="16">
        <f t="shared" si="4"/>
        <v>2140</v>
      </c>
    </row>
    <row r="11" spans="1:11" ht="19.2" customHeight="1">
      <c r="A11" s="2">
        <f t="shared" si="5"/>
        <v>4</v>
      </c>
      <c r="B11" s="2">
        <f t="shared" si="5"/>
        <v>5</v>
      </c>
      <c r="C11" s="21">
        <f t="shared" si="1"/>
        <v>45061</v>
      </c>
      <c r="D11" s="13" t="s">
        <v>16</v>
      </c>
      <c r="E11" s="21">
        <f t="shared" si="2"/>
        <v>45091</v>
      </c>
      <c r="F11" s="14">
        <f t="shared" si="6"/>
        <v>9</v>
      </c>
      <c r="G11" s="15">
        <f t="shared" si="3"/>
        <v>1930</v>
      </c>
      <c r="H11" s="15">
        <f t="shared" si="3"/>
        <v>0</v>
      </c>
      <c r="I11" s="15">
        <f t="shared" si="0"/>
        <v>0</v>
      </c>
      <c r="J11" s="16">
        <f t="shared" si="4"/>
        <v>1930</v>
      </c>
    </row>
    <row r="12" spans="1:11" ht="19.2" customHeight="1">
      <c r="A12" s="2">
        <f t="shared" si="5"/>
        <v>5</v>
      </c>
      <c r="B12" s="2">
        <f t="shared" si="5"/>
        <v>6</v>
      </c>
      <c r="C12" s="21">
        <f t="shared" si="1"/>
        <v>45092</v>
      </c>
      <c r="D12" s="13" t="s">
        <v>16</v>
      </c>
      <c r="E12" s="21">
        <f t="shared" si="2"/>
        <v>45121</v>
      </c>
      <c r="F12" s="14">
        <f t="shared" si="6"/>
        <v>8</v>
      </c>
      <c r="G12" s="15">
        <f t="shared" si="3"/>
        <v>1710</v>
      </c>
      <c r="H12" s="15">
        <f t="shared" si="3"/>
        <v>0</v>
      </c>
      <c r="I12" s="15">
        <f t="shared" si="0"/>
        <v>0</v>
      </c>
      <c r="J12" s="16">
        <f t="shared" si="4"/>
        <v>1710</v>
      </c>
    </row>
    <row r="13" spans="1:11" ht="19.2" customHeight="1">
      <c r="A13" s="2">
        <f t="shared" si="5"/>
        <v>6</v>
      </c>
      <c r="B13" s="2">
        <f t="shared" si="5"/>
        <v>7</v>
      </c>
      <c r="C13" s="21">
        <f t="shared" si="1"/>
        <v>45122</v>
      </c>
      <c r="D13" s="13" t="s">
        <v>16</v>
      </c>
      <c r="E13" s="21">
        <f t="shared" si="2"/>
        <v>45152</v>
      </c>
      <c r="F13" s="14">
        <f t="shared" si="6"/>
        <v>7</v>
      </c>
      <c r="G13" s="15">
        <f t="shared" si="3"/>
        <v>1500</v>
      </c>
      <c r="H13" s="15">
        <f t="shared" si="3"/>
        <v>0</v>
      </c>
      <c r="I13" s="15">
        <f t="shared" si="0"/>
        <v>0</v>
      </c>
      <c r="J13" s="16">
        <f t="shared" si="4"/>
        <v>1500</v>
      </c>
    </row>
    <row r="14" spans="1:11" ht="19.2" customHeight="1">
      <c r="A14" s="2">
        <f t="shared" si="5"/>
        <v>7</v>
      </c>
      <c r="B14" s="2">
        <f t="shared" si="5"/>
        <v>8</v>
      </c>
      <c r="C14" s="21">
        <f t="shared" si="1"/>
        <v>45153</v>
      </c>
      <c r="D14" s="13" t="s">
        <v>16</v>
      </c>
      <c r="E14" s="21">
        <f t="shared" si="2"/>
        <v>45183</v>
      </c>
      <c r="F14" s="14">
        <f t="shared" si="6"/>
        <v>6</v>
      </c>
      <c r="G14" s="15">
        <f t="shared" si="3"/>
        <v>1290</v>
      </c>
      <c r="H14" s="15">
        <f t="shared" si="3"/>
        <v>0</v>
      </c>
      <c r="I14" s="15">
        <f t="shared" si="0"/>
        <v>0</v>
      </c>
      <c r="J14" s="16">
        <f t="shared" si="4"/>
        <v>1290</v>
      </c>
    </row>
    <row r="15" spans="1:11" ht="19.2" customHeight="1">
      <c r="A15" s="2">
        <f t="shared" si="5"/>
        <v>8</v>
      </c>
      <c r="B15" s="2">
        <f t="shared" si="5"/>
        <v>9</v>
      </c>
      <c r="C15" s="21">
        <f t="shared" si="1"/>
        <v>45184</v>
      </c>
      <c r="D15" s="13" t="s">
        <v>16</v>
      </c>
      <c r="E15" s="21">
        <f t="shared" si="2"/>
        <v>45213</v>
      </c>
      <c r="F15" s="14">
        <f t="shared" si="6"/>
        <v>5</v>
      </c>
      <c r="G15" s="15">
        <f t="shared" si="3"/>
        <v>1070</v>
      </c>
      <c r="H15" s="15">
        <f t="shared" si="3"/>
        <v>0</v>
      </c>
      <c r="I15" s="15">
        <f t="shared" si="0"/>
        <v>0</v>
      </c>
      <c r="J15" s="16">
        <f t="shared" si="4"/>
        <v>1070</v>
      </c>
    </row>
    <row r="16" spans="1:11" ht="19.2" customHeight="1">
      <c r="A16" s="2">
        <f t="shared" si="5"/>
        <v>9</v>
      </c>
      <c r="B16" s="2">
        <f t="shared" si="5"/>
        <v>10</v>
      </c>
      <c r="C16" s="21">
        <f t="shared" si="1"/>
        <v>45214</v>
      </c>
      <c r="D16" s="13" t="s">
        <v>16</v>
      </c>
      <c r="E16" s="21">
        <f t="shared" si="2"/>
        <v>45244</v>
      </c>
      <c r="F16" s="14">
        <f t="shared" si="6"/>
        <v>4</v>
      </c>
      <c r="G16" s="15">
        <f t="shared" si="3"/>
        <v>860</v>
      </c>
      <c r="H16" s="15">
        <f t="shared" si="3"/>
        <v>0</v>
      </c>
      <c r="I16" s="15">
        <f t="shared" si="0"/>
        <v>0</v>
      </c>
      <c r="J16" s="16">
        <f t="shared" si="4"/>
        <v>860</v>
      </c>
    </row>
    <row r="17" spans="1:10" ht="19.2" customHeight="1">
      <c r="A17" s="2">
        <f t="shared" si="5"/>
        <v>10</v>
      </c>
      <c r="B17" s="2">
        <f t="shared" si="5"/>
        <v>11</v>
      </c>
      <c r="C17" s="21">
        <f t="shared" si="1"/>
        <v>45245</v>
      </c>
      <c r="D17" s="13" t="s">
        <v>16</v>
      </c>
      <c r="E17" s="21">
        <f t="shared" si="2"/>
        <v>45274</v>
      </c>
      <c r="F17" s="14">
        <f t="shared" si="6"/>
        <v>3</v>
      </c>
      <c r="G17" s="15">
        <f t="shared" si="3"/>
        <v>640</v>
      </c>
      <c r="H17" s="15">
        <f t="shared" si="3"/>
        <v>0</v>
      </c>
      <c r="I17" s="15">
        <f t="shared" si="0"/>
        <v>0</v>
      </c>
      <c r="J17" s="16">
        <f t="shared" si="4"/>
        <v>640</v>
      </c>
    </row>
    <row r="18" spans="1:10" ht="19.2" customHeight="1">
      <c r="A18" s="2">
        <f t="shared" si="5"/>
        <v>11</v>
      </c>
      <c r="B18" s="2">
        <f t="shared" si="5"/>
        <v>12</v>
      </c>
      <c r="C18" s="21">
        <f>DATE($B$1,B18,15)</f>
        <v>45275</v>
      </c>
      <c r="D18" s="13" t="s">
        <v>16</v>
      </c>
      <c r="E18" s="21">
        <f>DATE($B$1+1,B18+1,14)</f>
        <v>45671</v>
      </c>
      <c r="F18" s="14">
        <f t="shared" si="6"/>
        <v>2</v>
      </c>
      <c r="G18" s="15">
        <f>ROUND(E$4*$F18/12,-1)</f>
        <v>430</v>
      </c>
      <c r="H18" s="15">
        <f t="shared" si="3"/>
        <v>0</v>
      </c>
      <c r="I18" s="15">
        <f t="shared" si="0"/>
        <v>0</v>
      </c>
      <c r="J18" s="16">
        <f t="shared" si="4"/>
        <v>430</v>
      </c>
    </row>
    <row r="19" spans="1:10" ht="19.2" customHeight="1">
      <c r="A19" s="2">
        <f t="shared" si="5"/>
        <v>12</v>
      </c>
      <c r="B19" s="2">
        <v>1</v>
      </c>
      <c r="C19" s="21">
        <f>DATE($B$1+1,B19,15)</f>
        <v>45306</v>
      </c>
      <c r="D19" s="13" t="s">
        <v>16</v>
      </c>
      <c r="E19" s="21">
        <f>DATE($B$1+1,B19+1,14)</f>
        <v>45336</v>
      </c>
      <c r="F19" s="14">
        <f t="shared" si="6"/>
        <v>1</v>
      </c>
      <c r="G19" s="15">
        <f t="shared" si="3"/>
        <v>210</v>
      </c>
      <c r="H19" s="15">
        <v>0</v>
      </c>
      <c r="I19" s="15">
        <f t="shared" si="0"/>
        <v>0</v>
      </c>
      <c r="J19" s="16">
        <f t="shared" si="4"/>
        <v>210</v>
      </c>
    </row>
    <row r="20" spans="1:10" ht="19.2" customHeight="1">
      <c r="B20" s="2"/>
      <c r="C20" s="2"/>
      <c r="D20" s="2"/>
      <c r="E20" s="2"/>
      <c r="F20" s="2"/>
      <c r="G20" s="2"/>
      <c r="H20" s="2"/>
      <c r="I20" s="2"/>
    </row>
    <row r="21" spans="1:10" ht="19.2" customHeight="1">
      <c r="B21" s="2"/>
      <c r="C21" s="2" t="s">
        <v>23</v>
      </c>
      <c r="D21" s="2"/>
      <c r="E21" s="2"/>
      <c r="F21" s="2"/>
      <c r="G21" s="2"/>
      <c r="H21" s="2"/>
      <c r="I21" s="2"/>
    </row>
    <row r="22" spans="1:10" ht="19.2" customHeight="1">
      <c r="A22" s="2" t="s">
        <v>24</v>
      </c>
      <c r="B22" s="2" t="s">
        <v>17</v>
      </c>
      <c r="C22" s="2" t="s">
        <v>18</v>
      </c>
      <c r="D22" s="2"/>
      <c r="E22" s="2"/>
      <c r="F22" s="2" t="s">
        <v>11</v>
      </c>
      <c r="G22" s="12" t="s">
        <v>12</v>
      </c>
      <c r="H22" s="1" t="s">
        <v>13</v>
      </c>
      <c r="I22" s="1" t="s">
        <v>14</v>
      </c>
      <c r="J22" s="1" t="s">
        <v>15</v>
      </c>
    </row>
    <row r="23" spans="1:10" ht="19.2" customHeight="1">
      <c r="A23" s="2">
        <v>1</v>
      </c>
      <c r="B23" s="2">
        <v>2</v>
      </c>
      <c r="C23" s="21">
        <f>DATE($B$1,B23,16)</f>
        <v>44973</v>
      </c>
      <c r="D23" s="13" t="s">
        <v>16</v>
      </c>
      <c r="E23" s="21">
        <f>DATE($B$1,B23+1,15)</f>
        <v>45000</v>
      </c>
      <c r="F23" s="14">
        <v>1</v>
      </c>
      <c r="G23" s="15">
        <f t="shared" ref="G23:I34" si="7">ROUND(E$4*(12-$F23)/12,-1)*-1</f>
        <v>-2360</v>
      </c>
      <c r="H23" s="15">
        <v>0</v>
      </c>
      <c r="I23" s="15">
        <f>ROUND(G$4*(12-$F23)/12,-1)*-1</f>
        <v>0</v>
      </c>
      <c r="J23" s="16">
        <f t="shared" ref="J23:J34" si="8">SUM(G23:I23)</f>
        <v>-2360</v>
      </c>
    </row>
    <row r="24" spans="1:10" ht="19.2" customHeight="1">
      <c r="A24" s="2">
        <f>A23+1</f>
        <v>2</v>
      </c>
      <c r="B24" s="2">
        <f>B23+1</f>
        <v>3</v>
      </c>
      <c r="C24" s="21">
        <f>DATE($B$1,B24,16)</f>
        <v>45001</v>
      </c>
      <c r="D24" s="13" t="s">
        <v>16</v>
      </c>
      <c r="E24" s="21">
        <f t="shared" ref="E24:E32" si="9">DATE($B$1,B24+1,15)</f>
        <v>45031</v>
      </c>
      <c r="F24" s="14">
        <f>F23+1</f>
        <v>2</v>
      </c>
      <c r="G24" s="15">
        <f t="shared" si="7"/>
        <v>-2140</v>
      </c>
      <c r="H24" s="15">
        <f t="shared" si="7"/>
        <v>0</v>
      </c>
      <c r="I24" s="15">
        <f t="shared" si="7"/>
        <v>0</v>
      </c>
      <c r="J24" s="16">
        <f t="shared" si="8"/>
        <v>-2140</v>
      </c>
    </row>
    <row r="25" spans="1:10" ht="19.2" customHeight="1">
      <c r="A25" s="2">
        <f t="shared" ref="A25:B34" si="10">A24+1</f>
        <v>3</v>
      </c>
      <c r="B25" s="2">
        <f t="shared" si="10"/>
        <v>4</v>
      </c>
      <c r="C25" s="21">
        <f t="shared" ref="C25:C33" si="11">DATE($B$1,B25,16)</f>
        <v>45032</v>
      </c>
      <c r="D25" s="13" t="s">
        <v>16</v>
      </c>
      <c r="E25" s="21">
        <f t="shared" si="9"/>
        <v>45061</v>
      </c>
      <c r="F25" s="14">
        <f t="shared" ref="F25:F34" si="12">F24+1</f>
        <v>3</v>
      </c>
      <c r="G25" s="15">
        <f t="shared" si="7"/>
        <v>-1930</v>
      </c>
      <c r="H25" s="15">
        <f t="shared" si="7"/>
        <v>0</v>
      </c>
      <c r="I25" s="15">
        <f t="shared" si="7"/>
        <v>0</v>
      </c>
      <c r="J25" s="16">
        <f t="shared" si="8"/>
        <v>-1930</v>
      </c>
    </row>
    <row r="26" spans="1:10" ht="19.2" customHeight="1">
      <c r="A26" s="2">
        <f t="shared" si="10"/>
        <v>4</v>
      </c>
      <c r="B26" s="2">
        <f t="shared" si="10"/>
        <v>5</v>
      </c>
      <c r="C26" s="21">
        <f t="shared" si="11"/>
        <v>45062</v>
      </c>
      <c r="D26" s="13" t="s">
        <v>16</v>
      </c>
      <c r="E26" s="21">
        <f t="shared" si="9"/>
        <v>45092</v>
      </c>
      <c r="F26" s="14">
        <f t="shared" si="12"/>
        <v>4</v>
      </c>
      <c r="G26" s="15">
        <f t="shared" si="7"/>
        <v>-1710</v>
      </c>
      <c r="H26" s="15">
        <f t="shared" si="7"/>
        <v>0</v>
      </c>
      <c r="I26" s="15">
        <f t="shared" si="7"/>
        <v>0</v>
      </c>
      <c r="J26" s="16">
        <f t="shared" si="8"/>
        <v>-1710</v>
      </c>
    </row>
    <row r="27" spans="1:10" ht="19.2" customHeight="1">
      <c r="A27" s="2">
        <f t="shared" si="10"/>
        <v>5</v>
      </c>
      <c r="B27" s="2">
        <f t="shared" si="10"/>
        <v>6</v>
      </c>
      <c r="C27" s="21">
        <f t="shared" si="11"/>
        <v>45093</v>
      </c>
      <c r="D27" s="13" t="s">
        <v>16</v>
      </c>
      <c r="E27" s="21">
        <f t="shared" si="9"/>
        <v>45122</v>
      </c>
      <c r="F27" s="14">
        <f t="shared" si="12"/>
        <v>5</v>
      </c>
      <c r="G27" s="15">
        <f t="shared" si="7"/>
        <v>-1500</v>
      </c>
      <c r="H27" s="15">
        <f t="shared" si="7"/>
        <v>0</v>
      </c>
      <c r="I27" s="15">
        <f t="shared" si="7"/>
        <v>0</v>
      </c>
      <c r="J27" s="16">
        <f t="shared" si="8"/>
        <v>-1500</v>
      </c>
    </row>
    <row r="28" spans="1:10" ht="19.2" customHeight="1">
      <c r="A28" s="2">
        <f t="shared" si="10"/>
        <v>6</v>
      </c>
      <c r="B28" s="2">
        <f t="shared" si="10"/>
        <v>7</v>
      </c>
      <c r="C28" s="21">
        <f t="shared" si="11"/>
        <v>45123</v>
      </c>
      <c r="D28" s="13" t="s">
        <v>16</v>
      </c>
      <c r="E28" s="21">
        <f t="shared" si="9"/>
        <v>45153</v>
      </c>
      <c r="F28" s="14">
        <f t="shared" si="12"/>
        <v>6</v>
      </c>
      <c r="G28" s="15">
        <f t="shared" si="7"/>
        <v>-1290</v>
      </c>
      <c r="H28" s="15">
        <f t="shared" si="7"/>
        <v>0</v>
      </c>
      <c r="I28" s="15">
        <f t="shared" si="7"/>
        <v>0</v>
      </c>
      <c r="J28" s="16">
        <f t="shared" si="8"/>
        <v>-1290</v>
      </c>
    </row>
    <row r="29" spans="1:10" ht="19.2" customHeight="1">
      <c r="A29" s="2">
        <f t="shared" si="10"/>
        <v>7</v>
      </c>
      <c r="B29" s="2">
        <f t="shared" si="10"/>
        <v>8</v>
      </c>
      <c r="C29" s="21">
        <f t="shared" si="11"/>
        <v>45154</v>
      </c>
      <c r="D29" s="13" t="s">
        <v>16</v>
      </c>
      <c r="E29" s="21">
        <f t="shared" si="9"/>
        <v>45184</v>
      </c>
      <c r="F29" s="14">
        <f t="shared" si="12"/>
        <v>7</v>
      </c>
      <c r="G29" s="15">
        <f t="shared" si="7"/>
        <v>-1070</v>
      </c>
      <c r="H29" s="15">
        <f t="shared" si="7"/>
        <v>0</v>
      </c>
      <c r="I29" s="15">
        <f t="shared" si="7"/>
        <v>0</v>
      </c>
      <c r="J29" s="16">
        <f t="shared" si="8"/>
        <v>-1070</v>
      </c>
    </row>
    <row r="30" spans="1:10" ht="19.2" customHeight="1">
      <c r="A30" s="2">
        <f t="shared" si="10"/>
        <v>8</v>
      </c>
      <c r="B30" s="2">
        <f t="shared" si="10"/>
        <v>9</v>
      </c>
      <c r="C30" s="21">
        <f t="shared" si="11"/>
        <v>45185</v>
      </c>
      <c r="D30" s="13" t="s">
        <v>16</v>
      </c>
      <c r="E30" s="21">
        <f t="shared" si="9"/>
        <v>45214</v>
      </c>
      <c r="F30" s="14">
        <f t="shared" si="12"/>
        <v>8</v>
      </c>
      <c r="G30" s="15">
        <f t="shared" si="7"/>
        <v>-860</v>
      </c>
      <c r="H30" s="15">
        <f t="shared" si="7"/>
        <v>0</v>
      </c>
      <c r="I30" s="15">
        <f t="shared" si="7"/>
        <v>0</v>
      </c>
      <c r="J30" s="16">
        <f t="shared" si="8"/>
        <v>-860</v>
      </c>
    </row>
    <row r="31" spans="1:10" ht="19.2" customHeight="1">
      <c r="A31" s="2">
        <f t="shared" si="10"/>
        <v>9</v>
      </c>
      <c r="B31" s="2">
        <f t="shared" si="10"/>
        <v>10</v>
      </c>
      <c r="C31" s="21">
        <f t="shared" si="11"/>
        <v>45215</v>
      </c>
      <c r="D31" s="13" t="s">
        <v>16</v>
      </c>
      <c r="E31" s="21">
        <f t="shared" si="9"/>
        <v>45245</v>
      </c>
      <c r="F31" s="14">
        <f t="shared" si="12"/>
        <v>9</v>
      </c>
      <c r="G31" s="15">
        <f t="shared" si="7"/>
        <v>-640</v>
      </c>
      <c r="H31" s="15">
        <f t="shared" si="7"/>
        <v>0</v>
      </c>
      <c r="I31" s="15">
        <f t="shared" si="7"/>
        <v>0</v>
      </c>
      <c r="J31" s="16">
        <f t="shared" si="8"/>
        <v>-640</v>
      </c>
    </row>
    <row r="32" spans="1:10" ht="19.2" customHeight="1">
      <c r="A32" s="2">
        <f t="shared" si="10"/>
        <v>10</v>
      </c>
      <c r="B32" s="2">
        <f t="shared" si="10"/>
        <v>11</v>
      </c>
      <c r="C32" s="21">
        <f t="shared" si="11"/>
        <v>45246</v>
      </c>
      <c r="D32" s="13" t="s">
        <v>16</v>
      </c>
      <c r="E32" s="21">
        <f t="shared" si="9"/>
        <v>45275</v>
      </c>
      <c r="F32" s="14">
        <f t="shared" si="12"/>
        <v>10</v>
      </c>
      <c r="G32" s="15">
        <f t="shared" si="7"/>
        <v>-430</v>
      </c>
      <c r="H32" s="15">
        <v>0</v>
      </c>
      <c r="I32" s="15">
        <f t="shared" si="7"/>
        <v>0</v>
      </c>
      <c r="J32" s="16">
        <f t="shared" si="8"/>
        <v>-430</v>
      </c>
    </row>
    <row r="33" spans="1:10" ht="19.2" customHeight="1">
      <c r="A33" s="2">
        <f t="shared" si="10"/>
        <v>11</v>
      </c>
      <c r="B33" s="2">
        <f t="shared" si="10"/>
        <v>12</v>
      </c>
      <c r="C33" s="21">
        <f t="shared" si="11"/>
        <v>45276</v>
      </c>
      <c r="D33" s="13" t="s">
        <v>16</v>
      </c>
      <c r="E33" s="21">
        <f>DATE($B$1+1,B33+1,15)</f>
        <v>45672</v>
      </c>
      <c r="F33" s="14">
        <f t="shared" si="12"/>
        <v>11</v>
      </c>
      <c r="G33" s="15">
        <f t="shared" si="7"/>
        <v>-210</v>
      </c>
      <c r="H33" s="15">
        <v>0</v>
      </c>
      <c r="I33" s="15">
        <f t="shared" si="7"/>
        <v>0</v>
      </c>
      <c r="J33" s="16">
        <f t="shared" si="8"/>
        <v>-210</v>
      </c>
    </row>
    <row r="34" spans="1:10" ht="19.2" customHeight="1">
      <c r="A34" s="2">
        <f t="shared" si="10"/>
        <v>12</v>
      </c>
      <c r="B34" s="2">
        <v>1</v>
      </c>
      <c r="C34" s="21">
        <f>DATE($B$1+1,B34,16)</f>
        <v>45307</v>
      </c>
      <c r="D34" s="13" t="s">
        <v>16</v>
      </c>
      <c r="E34" s="21">
        <f>DATE($B$1+1,B34+1,15)</f>
        <v>45337</v>
      </c>
      <c r="F34" s="14">
        <f t="shared" si="12"/>
        <v>12</v>
      </c>
      <c r="G34" s="15">
        <f t="shared" si="7"/>
        <v>0</v>
      </c>
      <c r="H34" s="15">
        <f>ROUND(F$4*(12-$F34)/12,-1)*-1</f>
        <v>0</v>
      </c>
      <c r="I34" s="15">
        <f t="shared" si="7"/>
        <v>0</v>
      </c>
      <c r="J34" s="16">
        <f t="shared" si="8"/>
        <v>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43C6-B01B-4ECE-8055-551A15ED2DC3}">
  <dimension ref="A1:B5"/>
  <sheetViews>
    <sheetView workbookViewId="0">
      <selection activeCell="A6" sqref="A6"/>
    </sheetView>
  </sheetViews>
  <sheetFormatPr defaultRowHeight="18" customHeight="1"/>
  <cols>
    <col min="1" max="16384" width="8.88671875" style="1"/>
  </cols>
  <sheetData>
    <row r="1" spans="1:2" ht="18" customHeight="1">
      <c r="A1" s="1" t="s">
        <v>32</v>
      </c>
    </row>
    <row r="3" spans="1:2" ht="18" customHeight="1">
      <c r="A3" s="2">
        <v>1</v>
      </c>
      <c r="B3" s="1" t="s">
        <v>33</v>
      </c>
    </row>
    <row r="4" spans="1:2" ht="18" customHeight="1">
      <c r="A4" s="2">
        <f>A3+1</f>
        <v>2</v>
      </c>
      <c r="B4" s="1" t="s">
        <v>34</v>
      </c>
    </row>
    <row r="5" spans="1:2" ht="18" customHeight="1">
      <c r="A5" s="2">
        <f>A4+1</f>
        <v>3</v>
      </c>
      <c r="B5" s="1" t="s">
        <v>35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依頼書</vt:lpstr>
      <vt:lpstr>明細書</vt:lpstr>
      <vt:lpstr>異動保険料_店舗</vt:lpstr>
      <vt:lpstr>異動保険料_薬剤師</vt:lpstr>
      <vt:lpstr>翌年度への変更手順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Shin-ichiro Mizuno</dc:creator>
  <cp:lastModifiedBy>Shin-ichiro Mizuno</cp:lastModifiedBy>
  <dcterms:created xsi:type="dcterms:W3CDTF">2022-10-20T02:41:37Z</dcterms:created>
  <dcterms:modified xsi:type="dcterms:W3CDTF">2023-02-03T05:48:41Z</dcterms:modified>
</cp:coreProperties>
</file>